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inwestycje  " sheetId="1" r:id="rId1"/>
    <sheet name="przychody" sheetId="2" r:id="rId2"/>
    <sheet name="dotacje z budżetu" sheetId="3" r:id="rId3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<sst xmlns="http://schemas.openxmlformats.org/spreadsheetml/2006/main" count="311" uniqueCount="231">
  <si>
    <t>Rady Miejskiej w Czempiniu</t>
  </si>
  <si>
    <t>Załącznik nr 3</t>
  </si>
  <si>
    <t>Lp.</t>
  </si>
  <si>
    <t>Nazwa</t>
  </si>
  <si>
    <t>1.</t>
  </si>
  <si>
    <t>2.</t>
  </si>
  <si>
    <t>3.</t>
  </si>
  <si>
    <t>Pozostała działalność</t>
  </si>
  <si>
    <t>4.</t>
  </si>
  <si>
    <t>5.</t>
  </si>
  <si>
    <t>6.</t>
  </si>
  <si>
    <t>WYKAZ GMINNYCH WYDATKÓW MAJĄTKOWYCH NA 2017 r.</t>
  </si>
  <si>
    <t>Wysokość wydatków w 2017r.</t>
  </si>
  <si>
    <t>Data rozpocz.  inwestycji</t>
  </si>
  <si>
    <t>Przewid.termin zakończenia inwestycji</t>
  </si>
  <si>
    <t>Źródła finansowania inwestycji w tym:</t>
  </si>
  <si>
    <t>z budżetu</t>
  </si>
  <si>
    <t>inne</t>
  </si>
  <si>
    <r>
      <t xml:space="preserve">Integracja na sportowo - budowa toru do jazdy na rolkach w miejscowości Gorzyczki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</si>
  <si>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Promowanie dziedzictwa przyrodniczego Parku Krajobrazowego im. Gen. Dezyderego Chłapowskiego i wsi Słonin poprzez budowę ścieżki edukacyjnej  /01095 § 6050/</t>
  </si>
  <si>
    <t>Dotacja dla powiatu na dof.zadania "Rozbudowa drogi powiatowej nr 3898P na odcinku Słonin - Czempiń" /60014 § 6300/</t>
  </si>
  <si>
    <t>w tym:</t>
  </si>
  <si>
    <t>kredyt długoterminowy</t>
  </si>
  <si>
    <t>Dotacja dla powiatu na dof.zadania "Rozbudowa drogi powiatowej nr 3913P na odcinku DK5 - Słonin" /60014 § 6300/</t>
  </si>
  <si>
    <t>Przebudowa drogi gminnej  w Betkowie nr 576024P  /60016 § 6050, 6058, 6059/</t>
  </si>
  <si>
    <t>pożyczka z BGK na prefinansowanie</t>
  </si>
  <si>
    <t>Budowa chodników z funduszu sołeckiego wsi Bieczyny, Nowe Borówko i Stare Tarnowo  /60016 § 6050/</t>
  </si>
  <si>
    <t>7.</t>
  </si>
  <si>
    <t>Projekt przebudowy drogi gminnej - ulica Wiatrakowa w Czempiniu  /60016 § 6050/</t>
  </si>
  <si>
    <t>8.</t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</si>
  <si>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</si>
  <si>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</si>
  <si>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r>
      <t xml:space="preserve">Dokumentacja rozbudowy ciągów komunikacyjnych doprowadzających do węzła przesiadkowego w Czempiniu - ścieżki rowerowe Piotrkowice - Jasień i Piechanin - Głuchowo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</si>
  <si>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10.</t>
  </si>
  <si>
    <r>
      <t xml:space="preserve">Budowa zintegrowanego węzła przesiadkowego wraz z infrastrukturą towarzyszącą, przejściem podziemnym, ciągami komunikacyjnymi i ścieżkami rowerowymi oraz energooszczędnym oświetleniem w gminie Czempiń /60016 </t>
    </r>
    <r>
      <rPr>
        <sz val="8"/>
        <rFont val="Andalus"/>
        <family val="1"/>
      </rPr>
      <t xml:space="preserve">§ </t>
    </r>
    <r>
      <rPr>
        <sz val="8"/>
        <rFont val="Arial CE"/>
        <family val="0"/>
      </rPr>
      <t>6058, 6059/</t>
    </r>
  </si>
  <si>
    <t>środki unijne</t>
  </si>
  <si>
    <t>11.</t>
  </si>
  <si>
    <r>
      <t xml:space="preserve">Przebudowa drogi gminnej wraz z regulacją odwodnienia w m. Piechanin - rama komunikacyjna Czempinia etap II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</si>
  <si>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Powiatu</t>
  </si>
  <si>
    <t>12.</t>
  </si>
  <si>
    <r>
      <t xml:space="preserve">Przebudowa chodników na terenie Gminy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</si>
  <si>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13.</t>
  </si>
  <si>
    <r>
      <t xml:space="preserve">Wydatki inwestycyjne związane z poprawą bezpieczeństwa na drogach gminnych (60016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</si>
  <si>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14.</t>
  </si>
  <si>
    <r>
      <t xml:space="preserve">Projekt adaptacji budynku kina "Zorza" w Czempiniu na potrzeby działalności kulturalnej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</si>
  <si>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15.</t>
  </si>
  <si>
    <t>Przebudowa mieszkania komunalnego w Czempiniu przy ul. Śremskiej  /70005 § 6050/</t>
  </si>
  <si>
    <t>16.</t>
  </si>
  <si>
    <t>Wykup gruntów pod drogi i inne  /70005 §6060/</t>
  </si>
  <si>
    <t>17.</t>
  </si>
  <si>
    <t>Wydatki na zakup udziałów Gminy Czempiń w Samorządowym Funduszu Poręczeń Kredytowych Sp. z o.o.  /75095 § 6010/</t>
  </si>
  <si>
    <t>18.</t>
  </si>
  <si>
    <r>
      <t xml:space="preserve">Budzet obywatelski przeznaczony na wydatki majątkowe /75095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</si>
  <si>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19.</t>
  </si>
  <si>
    <t>Wpłata na państwowy fundusz celowy - z przeznaczeniem na dofinansowanie zakupu radiowozu dla Komendy Powiatowej Policji w Kościanie /75405 § 6170/</t>
  </si>
  <si>
    <t>20.</t>
  </si>
  <si>
    <t>Dotacja dla OSP w Czempiniu na zakup średniego samochodu ratowniczo-gaśniczego z napędem uterenowionym 4x4 /75412 § 6230/</t>
  </si>
  <si>
    <t>21.</t>
  </si>
  <si>
    <t>Dotacja celowa z budżetu dla OSP w Głuchowie na budowę strażnicy OSP /75412 § 6230/</t>
  </si>
  <si>
    <t>22.</t>
  </si>
  <si>
    <t>Zakup samochodu lekkiego pożarniczego  dla ratownictwa technicznego                  /75412 § 6060/</t>
  </si>
  <si>
    <t>23.</t>
  </si>
  <si>
    <r>
      <t xml:space="preserve">Zakup defibrylatora /75414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</si>
  <si>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24.</t>
  </si>
  <si>
    <t>Zakup stacji selektywnego wywoływania DSP 52  /75414 § 6060/</t>
  </si>
  <si>
    <t>25.</t>
  </si>
  <si>
    <r>
      <t xml:space="preserve">Termomodernizacja wraz z modernizacją źródła ciepła oraz instalacji elektryczno - oświetleniowej w budynkach Szkół Podstawowych w Czempiniu i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6058, 6059/</t>
    </r>
  </si>
  <si>
    <t>26.</t>
  </si>
  <si>
    <r>
      <t xml:space="preserve">Rozbudowa kotłowni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</si>
  <si>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27.</t>
  </si>
  <si>
    <t>Przebudowa i rozbudowa istniejącego budynku Przedszkola Samorządowego przy ul. Nowej w Czempiniu /80104 § 6050, 6058, 6059/</t>
  </si>
  <si>
    <t>28.</t>
  </si>
  <si>
    <r>
      <t xml:space="preserve">Wydatki na zakupy inwestycyjne Przedszkola Samorządowego w Czempiniu /80148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</si>
  <si>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29.</t>
  </si>
  <si>
    <t>Adaptacja II piętra Gminnego budynku przy ul.Parkowej 2  w Czempiniu na pomieszczenia biurowe i punkt konsultacyjny OPS w Czempiniu /85219 § 6050/</t>
  </si>
  <si>
    <t>30.</t>
  </si>
  <si>
    <t>emisja obligacji</t>
  </si>
  <si>
    <t>31.</t>
  </si>
  <si>
    <t>Odpłatne przyjęcie urządzeń wodno-kanalizacyjknych od osób fizycznych i prawnych /90001 § 6050/</t>
  </si>
  <si>
    <t>32.</t>
  </si>
  <si>
    <t>pożyczka z WFOŚiGW</t>
  </si>
  <si>
    <t>33.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</si>
  <si>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</si>
  <si>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34.</t>
  </si>
  <si>
    <t>35.</t>
  </si>
  <si>
    <t>Dotacje dla podmiotów spoza sektora finansów publicznych na dofinansowanie budowy przydomowych oczyszczalni ścieków /90001 § 6230/</t>
  </si>
  <si>
    <t>36.</t>
  </si>
  <si>
    <t>Projekt budowy kanalizacji pomiędzy Piotrowem Pierwszym a Głuchowem wraz z budową pompowni w Piotrowie Pierwszym  /90001 § 6050/</t>
  </si>
  <si>
    <t>37.</t>
  </si>
  <si>
    <t>Rozbudowa oświetlenia ulicznego  /90015 § 6050/</t>
  </si>
  <si>
    <t>38.</t>
  </si>
  <si>
    <r>
      <t xml:space="preserve">Budowa oświetlenia dróg, ulic, placów (w tym projekty) z funduszu sołeckiego wsi Głuchowo, Nowe Tarnowo, Sierniki, Stary Gołębin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</si>
  <si>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</si>
  <si>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Wydatki na zakupy inwestycyjne Gimnazjum w Borowie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</si>
  <si>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</si>
  <si>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Projekt adaptacji budynku w Gorzycach na cele świetlicy wiejskiej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</si>
  <si>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41.</t>
  </si>
  <si>
    <t>42.</t>
  </si>
  <si>
    <t>Wykonanie projektu budowy infrastruktury lekkoatletycznej w Gminie Czempiń /92695 § 6050/</t>
  </si>
  <si>
    <t>Razem:</t>
  </si>
  <si>
    <t>Załącznik nr 4</t>
  </si>
  <si>
    <t>PLANOWANE PRZYCHODY I ROZCHODY BUDŻETU NA 2017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</si>
  <si>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</si>
  <si>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</si>
  <si>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</si>
  <si>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</si>
  <si>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</si>
  <si>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</si>
  <si>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</si>
  <si>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</si>
  <si>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art.. 217 ust. 2 pkt 6 ustawy</t>
  </si>
  <si>
    <t>par.952</t>
  </si>
  <si>
    <t>Przychody z zaciągniętych pożyczek i kredytów na rynku krajowym</t>
  </si>
  <si>
    <t xml:space="preserve"> - kredyt długoterminowy na realizację zadania inwestycyjnego pn. "Dotacja dla Powiatu na dofinansowanie zadania "Rozbudowa drogi powiatowej nr 3898P na odcinku Słonin - Czempiń""</t>
  </si>
  <si>
    <t>- kredyt długoterminowy na realizację zadania inwestycyjnego pn. "Przebudowa drogi gminnej  w Betkowie nr 576024P"</t>
  </si>
  <si>
    <t>- kredyt długoterminowy na realizację zadania inwestycyjnego pn. "Budowa zintegrowanego węzła przesiadkowego wraz z infrastrukturą towarzyszącą, przejściem podziemnym, ciągami komunikacyjnymi i ścieżkami rowerowymi oraz energooszczędnym oświetleniem w gminie Czempiń"</t>
  </si>
  <si>
    <t>- kredyt długoterminowy na realizację zadania inwestycyjnego pn. "Termomodernizacja wraz z modernizacją źródła ciepła oraz instalacji elektryczno - oświetleniowej w budynkach Szkół Podstawowych w Czempiniu i Głuchowie"</t>
  </si>
  <si>
    <t>- kredyt długoterminowy na realizację zadania inwestycyjnego pn. "Adaptacja II piętra Gminnego budynku przy ul.Parkowej 2  w Czempiniu na pomieszczenia biurowe i punkt konsultacyjny OPS w Czempiniu"</t>
  </si>
  <si>
    <t>- kredyt długoterminowy na realizację zadania inwestycyjnego pn. "Wykup nieruchomości od Eko-Tech (budynek hydroforni i studnia w Jasieniu"</t>
  </si>
  <si>
    <t>ROZCHODY:</t>
  </si>
  <si>
    <t>par.992</t>
  </si>
  <si>
    <t>Spłaty otrzymanych krajowych pożyczek i kredytów</t>
  </si>
  <si>
    <t>Załącznik nr 5</t>
  </si>
  <si>
    <t>dotacja  z WFOŚiGW</t>
  </si>
  <si>
    <r>
      <t xml:space="preserve">Utworzenie placu zabaw na osiedlu nr 6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</si>
  <si>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Rozbudowa istniejącej Szkoły Podstawowej w Głuchowie o salę gimnastyczną wraz z niezbędną infrastrukturą oraz zapleczem sanitarno – szatniowym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6058, 6059, 6050/</t>
    </r>
  </si>
  <si>
    <r>
      <t xml:space="preserve">”W cieniu dębu” – II etap- kontynuacja ścieżki edukacyjno – przyrodniczej w Czempiniu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</si>
  <si>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43.</t>
  </si>
  <si>
    <t>44.</t>
  </si>
  <si>
    <t>Dział</t>
  </si>
  <si>
    <t>Rozdz.</t>
  </si>
  <si>
    <t>Przedszkola</t>
  </si>
  <si>
    <t>RAZEM</t>
  </si>
  <si>
    <t>010</t>
  </si>
  <si>
    <t>Gospodarka ściekowa i ochrona wód</t>
  </si>
  <si>
    <t>Drogi publiczne gminne</t>
  </si>
  <si>
    <t>Pomoc społeczna</t>
  </si>
  <si>
    <t>Modernizacja oczyszczalni ścieów Czempiń poprzez jej rozbudowę i przeudowę wraz z budową kanalizacji sanitarnej w miejscowości Jarogniewice oraz modernizacją istniejących przepompowni ścieków w miejscowościach Czempiń i Borowo/90001 § 6050, 6058, 6059 /</t>
  </si>
  <si>
    <t>45.</t>
  </si>
  <si>
    <r>
      <t xml:space="preserve">Budowa sieci kanalizacji sanitarnej tłocznej z przepompowniami ścieków w miejscowości Jarogniewice./90001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</si>
  <si>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Budowa sieci kanalizacji sanitarnej  z przepompowniami ścieków i przyłączami w miejscowości Słonin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</si>
  <si>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- pożyczka z WFOŚiGW na realizację zadania inwestycyjnego pn. "Budowa sieci kanalizacji sanitarnej  z przepompowniami ścieków i przyłączami w miejscowości Słonin"</t>
  </si>
  <si>
    <t>- kredyt długoterminowy na realizację zadania inwestycyjnego pn. "Budowa sieci kanalizacji sanitarnej  z przepompowniami ścieków i przyłączami w miejscowości Słonin"</t>
  </si>
  <si>
    <t>- pożyczka z WFOŚiGW na realizację zadania inwestycyjnego pn. "Budowa sieci kanalizacji sanitarnej tłocznej z przepompowniami ścieków w miejscowości Jarogniewice"</t>
  </si>
  <si>
    <t>Plan dotacji udzielanych z budżetu Gminy na 2017 rok</t>
  </si>
  <si>
    <t>I Dotacje podmiotowe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</si>
  <si>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</si>
  <si>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</si>
  <si>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</si>
  <si>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</si>
  <si>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</si>
  <si>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</si>
  <si>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</si>
  <si>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2540</t>
  </si>
  <si>
    <t>Dotacja podmiotowa z budżetu dla niepublicznej jednostki systemu oświaty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</si>
  <si>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</si>
  <si>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</si>
  <si>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</si>
  <si>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</si>
  <si>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</si>
  <si>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</si>
  <si>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</si>
  <si>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</si>
  <si>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II Dotacje celowe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</si>
  <si>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</si>
  <si>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</si>
  <si>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</si>
  <si>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</si>
  <si>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</si>
  <si>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</si>
  <si>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</si>
  <si>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60014</t>
  </si>
  <si>
    <t>Drogi publiczne powiatowe</t>
  </si>
  <si>
    <t>6300</t>
  </si>
  <si>
    <t>Dotacja celowa na pomoc finansową udzielaną między jst na dofinansowanie własnych zadań inwestycyjnych i zakupów inwestycyjnych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</si>
  <si>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</si>
  <si>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</si>
  <si>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</si>
  <si>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</si>
  <si>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</si>
  <si>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Dotacje celowe z budzetu na finansowanie lub dofinansowanie kosztów realizacji inwestycji i zakupów inwestycyjnych jednostek nie zaliczanych do sektora finansów piblicznych</t>
  </si>
  <si>
    <t>80195</t>
  </si>
  <si>
    <t>Ochrona zdrowia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</si>
  <si>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</si>
  <si>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</si>
  <si>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</si>
  <si>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</si>
  <si>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</si>
  <si>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</si>
  <si>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2320</t>
  </si>
  <si>
    <t>Dotacje celowe przekazane dla powiatu na zadania bieżące realizowane na podstawie porozumień (umów) między jednostkami samorządu terytorialnego</t>
  </si>
  <si>
    <t>Gospodarka komunalna i ochrona środowiska</t>
  </si>
  <si>
    <t>Dotacje celowe z budżetu na finansowanie lub dofinansowanie kosztów realizacji inwestycji i zakupów inwestycyjnych jednostek niezaliczanych do sektora finansów publicznych</t>
  </si>
  <si>
    <t>90013</t>
  </si>
  <si>
    <t>Schroniska dla zwierząt</t>
  </si>
  <si>
    <t>2310</t>
  </si>
  <si>
    <t>Dotacje celowe przekazane gminie na zadania bieżące realizowane na podstawie porozumień (umów) między jst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</si>
  <si>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</si>
  <si>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</si>
  <si>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</si>
  <si>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</si>
  <si>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</si>
  <si>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</si>
  <si>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</si>
  <si>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 i sportu</t>
  </si>
  <si>
    <t>III Dotacje przedmiotowe</t>
  </si>
  <si>
    <t>60013</t>
  </si>
  <si>
    <t>Drogi publiczne wojewódzkie</t>
  </si>
  <si>
    <t>2650</t>
  </si>
  <si>
    <t>Dotacja przedmiotowa z budżetu dla samorządowego zakładu budżetowego</t>
  </si>
  <si>
    <t>60016</t>
  </si>
  <si>
    <t>Działalność usługowa</t>
  </si>
  <si>
    <t>71095</t>
  </si>
  <si>
    <t>Pozostała działalnośc</t>
  </si>
  <si>
    <t>85215</t>
  </si>
  <si>
    <t>Dodatki mieszkaniowe</t>
  </si>
  <si>
    <t>Gospodarka komunalna i ochrona wód</t>
  </si>
  <si>
    <t>Oczyszczanie miast i wsi</t>
  </si>
  <si>
    <t>90004</t>
  </si>
  <si>
    <t>Utrzymanie zieleni w miastach i gminach</t>
  </si>
  <si>
    <t>Dotacje dla podmiotów spoza sektora finansów publicznych na dofinansowanie zakupu i montażu lub wymiany żródeł energii /90005 § 6230/</t>
  </si>
  <si>
    <t>46.</t>
  </si>
  <si>
    <t>Zestaw zabawowy FS Gorzyce /92695 § 6060/</t>
  </si>
  <si>
    <t>47.</t>
  </si>
  <si>
    <t>Zestaw zabawowy dla sołectwa Srocko Wielkie /92695 § 6060/</t>
  </si>
  <si>
    <t xml:space="preserve">do uchwały nr </t>
  </si>
  <si>
    <t>z dnia 29 maja 2017r.</t>
  </si>
  <si>
    <t>do uchwały nr</t>
  </si>
  <si>
    <t>Ochrona powietrza atmosferycznego i klimatu</t>
  </si>
  <si>
    <t>48.</t>
  </si>
  <si>
    <r>
      <t xml:space="preserve">Zestawy zabawowe na miejskie place zabaw w ramach przeciwdziałania narkomanii /85153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</si>
</sst>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ndalus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4" fontId="3" fillId="0" borderId="11" xfId="44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4" fontId="3" fillId="0" borderId="12" xfId="44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4" fontId="3" fillId="0" borderId="10" xfId="4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4" fontId="8" fillId="0" borderId="0" xfId="0" applyNumberFormat="1" applyFont="1" applyFill="1" applyAlignment="1">
      <alignment horizontal="right" vertical="center"/>
    </xf>
    <xf numFmtId="0" fontId="4" fillId="0" borderId="0" xfId="0" applyFont="1" applyAlignment="1" quotePrefix="1">
      <alignment wrapText="1"/>
    </xf>
    <xf numFmtId="3" fontId="8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justify" wrapText="1"/>
    </xf>
    <xf numFmtId="3" fontId="7" fillId="33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wrapText="1"/>
    </xf>
    <xf numFmtId="3" fontId="8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justify" wrapText="1"/>
    </xf>
    <xf numFmtId="3" fontId="4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justify" wrapText="1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right" wrapText="1"/>
    </xf>
    <xf numFmtId="0" fontId="7" fillId="34" borderId="12" xfId="0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justify" wrapText="1"/>
    </xf>
    <xf numFmtId="3" fontId="4" fillId="0" borderId="13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 quotePrefix="1">
      <alignment wrapText="1"/>
    </xf>
    <xf numFmtId="4" fontId="4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 quotePrefix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94"/>
  <sheetViews>
    <sheetView zoomScalePageLayoutView="0" workbookViewId="0" topLeftCell="A87">
      <selection activeCell="A64" sqref="A64:IV64"/>
    </sheetView>
  </sheetViews>
  <sheetFormatPr defaultColWidth="9.00390625" defaultRowHeight="12.75"/>
  <cols>
    <col min="1" max="1" width="3.875" style="4" customWidth="1"/>
    <col min="2" max="2" width="46.875" style="1" customWidth="1"/>
    <col min="3" max="3" width="16.625" style="1" customWidth="1"/>
    <col min="4" max="5" width="13.75390625" style="1" customWidth="1"/>
    <col min="6" max="6" width="16.75390625" style="2" customWidth="1"/>
    <col min="7" max="7" width="19.75390625" style="4" customWidth="1"/>
    <col min="8" max="8" width="13.625" style="4" hidden="1" customWidth="1"/>
    <col min="9" max="9" width="9.125" style="4" customWidth="1"/>
    <col min="10" max="10" width="10.00390625" style="4" bestFit="1" customWidth="1"/>
    <col min="11" max="16384" width="9.125" style="4" customWidth="1"/>
  </cols>
  <sheetData>
    <row r="1" spans="4:6" ht="12.75">
      <c r="D1" s="5"/>
      <c r="F1" s="2" t="s">
        <v>1</v>
      </c>
    </row>
    <row r="2" spans="4:6" ht="12.75">
      <c r="D2" s="5"/>
      <c r="F2" s="2" t="s">
        <v>225</v>
      </c>
    </row>
    <row r="3" spans="4:6" ht="12.75">
      <c r="D3" s="5"/>
      <c r="F3" s="2" t="s">
        <v>0</v>
      </c>
    </row>
    <row r="4" spans="4:6" ht="12" customHeight="1">
      <c r="D4" s="5"/>
      <c r="F4" s="2" t="s">
        <v>226</v>
      </c>
    </row>
    <row r="5" ht="11.25" customHeight="1"/>
    <row r="6" spans="1:7" ht="5.25" customHeight="1">
      <c r="A6" s="226" t="s">
        <v>11</v>
      </c>
      <c r="B6" s="226"/>
      <c r="C6" s="226"/>
      <c r="D6" s="226"/>
      <c r="E6" s="226"/>
      <c r="F6" s="226"/>
      <c r="G6" s="226"/>
    </row>
    <row r="7" spans="1:7" ht="14.25" customHeight="1">
      <c r="A7" s="226"/>
      <c r="B7" s="226"/>
      <c r="C7" s="226"/>
      <c r="D7" s="226"/>
      <c r="E7" s="226"/>
      <c r="F7" s="226"/>
      <c r="G7" s="226"/>
    </row>
    <row r="8" spans="1:7" ht="11.25" customHeight="1">
      <c r="A8" s="6"/>
      <c r="B8" s="7"/>
      <c r="C8" s="7"/>
      <c r="D8" s="7"/>
      <c r="E8" s="7"/>
      <c r="F8" s="8"/>
      <c r="G8" s="6"/>
    </row>
    <row r="9" spans="1:7" ht="11.25">
      <c r="A9" s="227" t="s">
        <v>2</v>
      </c>
      <c r="B9" s="218" t="s">
        <v>3</v>
      </c>
      <c r="C9" s="228" t="s">
        <v>12</v>
      </c>
      <c r="D9" s="229" t="s">
        <v>13</v>
      </c>
      <c r="E9" s="229" t="s">
        <v>14</v>
      </c>
      <c r="F9" s="230" t="s">
        <v>15</v>
      </c>
      <c r="G9" s="230"/>
    </row>
    <row r="10" spans="1:7" ht="9" customHeight="1">
      <c r="A10" s="227"/>
      <c r="B10" s="218"/>
      <c r="C10" s="228"/>
      <c r="D10" s="229"/>
      <c r="E10" s="229"/>
      <c r="F10" s="230"/>
      <c r="G10" s="230"/>
    </row>
    <row r="11" spans="1:7" ht="17.25" customHeight="1">
      <c r="A11" s="227"/>
      <c r="B11" s="218"/>
      <c r="C11" s="228"/>
      <c r="D11" s="229"/>
      <c r="E11" s="229"/>
      <c r="F11" s="11" t="s">
        <v>16</v>
      </c>
      <c r="G11" s="12" t="s">
        <v>17</v>
      </c>
    </row>
    <row r="12" spans="1:7" ht="41.25" customHeight="1">
      <c r="A12" s="9" t="s">
        <v>4</v>
      </c>
      <c r="B12" s="13" t="s">
        <v>18</v>
      </c>
      <c r="C12" s="14">
        <v>15000</v>
      </c>
      <c r="D12" s="15">
        <v>2017</v>
      </c>
      <c r="E12" s="15">
        <v>2017</v>
      </c>
      <c r="F12" s="16">
        <v>15000</v>
      </c>
      <c r="G12" s="17"/>
    </row>
    <row r="13" spans="1:7" ht="44.25" customHeight="1">
      <c r="A13" s="9" t="s">
        <v>5</v>
      </c>
      <c r="B13" s="13" t="s">
        <v>19</v>
      </c>
      <c r="C13" s="14">
        <v>15000</v>
      </c>
      <c r="D13" s="15">
        <v>2017</v>
      </c>
      <c r="E13" s="15">
        <v>2017</v>
      </c>
      <c r="F13" s="16">
        <v>15000</v>
      </c>
      <c r="G13" s="18"/>
    </row>
    <row r="14" spans="1:7" s="1" customFormat="1" ht="12" customHeight="1">
      <c r="A14" s="211" t="s">
        <v>6</v>
      </c>
      <c r="B14" s="223" t="s">
        <v>20</v>
      </c>
      <c r="C14" s="205">
        <v>889000</v>
      </c>
      <c r="D14" s="208">
        <v>2017</v>
      </c>
      <c r="E14" s="208">
        <v>2017</v>
      </c>
      <c r="F14" s="21">
        <v>889000</v>
      </c>
      <c r="G14" s="22"/>
    </row>
    <row r="15" spans="1:7" s="1" customFormat="1" ht="11.25" customHeight="1">
      <c r="A15" s="212"/>
      <c r="B15" s="224"/>
      <c r="C15" s="206"/>
      <c r="D15" s="209"/>
      <c r="E15" s="209"/>
      <c r="F15" s="26" t="s">
        <v>21</v>
      </c>
      <c r="G15" s="27"/>
    </row>
    <row r="16" spans="1:7" s="1" customFormat="1" ht="11.25" customHeight="1">
      <c r="A16" s="213"/>
      <c r="B16" s="225"/>
      <c r="C16" s="207"/>
      <c r="D16" s="210"/>
      <c r="E16" s="210"/>
      <c r="F16" s="26">
        <v>889000</v>
      </c>
      <c r="G16" s="27" t="s">
        <v>22</v>
      </c>
    </row>
    <row r="17" spans="1:7" s="1" customFormat="1" ht="29.25" customHeight="1">
      <c r="A17" s="23" t="s">
        <v>8</v>
      </c>
      <c r="B17" s="31" t="s">
        <v>23</v>
      </c>
      <c r="C17" s="32">
        <v>260800</v>
      </c>
      <c r="D17" s="10">
        <v>2017</v>
      </c>
      <c r="E17" s="10">
        <v>2017</v>
      </c>
      <c r="F17" s="33">
        <v>260800</v>
      </c>
      <c r="G17" s="34"/>
    </row>
    <row r="18" spans="1:8" s="1" customFormat="1" ht="12" customHeight="1">
      <c r="A18" s="211" t="s">
        <v>9</v>
      </c>
      <c r="B18" s="202" t="s">
        <v>24</v>
      </c>
      <c r="C18" s="205">
        <v>1090674.44</v>
      </c>
      <c r="D18" s="208">
        <v>2016</v>
      </c>
      <c r="E18" s="208">
        <v>2018</v>
      </c>
      <c r="F18" s="36">
        <v>1090674.44</v>
      </c>
      <c r="G18" s="22"/>
      <c r="H18" s="37"/>
    </row>
    <row r="19" spans="1:8" s="1" customFormat="1" ht="12" customHeight="1">
      <c r="A19" s="212"/>
      <c r="B19" s="203"/>
      <c r="C19" s="206"/>
      <c r="D19" s="209"/>
      <c r="E19" s="209"/>
      <c r="F19" s="26" t="s">
        <v>21</v>
      </c>
      <c r="G19" s="27"/>
      <c r="H19" s="37"/>
    </row>
    <row r="20" spans="1:8" s="1" customFormat="1" ht="12" customHeight="1">
      <c r="A20" s="212"/>
      <c r="B20" s="203"/>
      <c r="C20" s="206"/>
      <c r="D20" s="209"/>
      <c r="E20" s="209"/>
      <c r="F20" s="26">
        <v>540000</v>
      </c>
      <c r="G20" s="27" t="s">
        <v>22</v>
      </c>
      <c r="H20" s="37"/>
    </row>
    <row r="21" spans="1:8" s="1" customFormat="1" ht="29.25" customHeight="1">
      <c r="A21" s="213"/>
      <c r="B21" s="204"/>
      <c r="C21" s="207"/>
      <c r="D21" s="210"/>
      <c r="E21" s="210"/>
      <c r="F21" s="26">
        <v>549480.6</v>
      </c>
      <c r="G21" s="39" t="s">
        <v>25</v>
      </c>
      <c r="H21" s="37"/>
    </row>
    <row r="22" spans="1:8" s="1" customFormat="1" ht="12" customHeight="1">
      <c r="A22" s="211" t="s">
        <v>10</v>
      </c>
      <c r="B22" s="202" t="s">
        <v>26</v>
      </c>
      <c r="C22" s="205">
        <v>16928</v>
      </c>
      <c r="D22" s="208">
        <v>2017</v>
      </c>
      <c r="E22" s="208">
        <v>2017</v>
      </c>
      <c r="F22" s="220">
        <v>16928</v>
      </c>
      <c r="G22" s="40"/>
      <c r="H22" s="37"/>
    </row>
    <row r="23" spans="1:7" s="1" customFormat="1" ht="12" customHeight="1">
      <c r="A23" s="212"/>
      <c r="B23" s="203"/>
      <c r="C23" s="206"/>
      <c r="D23" s="209"/>
      <c r="E23" s="209"/>
      <c r="F23" s="221"/>
      <c r="G23" s="27"/>
    </row>
    <row r="24" spans="1:7" s="1" customFormat="1" ht="12" customHeight="1">
      <c r="A24" s="213"/>
      <c r="B24" s="204"/>
      <c r="C24" s="207"/>
      <c r="D24" s="210"/>
      <c r="E24" s="210"/>
      <c r="F24" s="222"/>
      <c r="G24" s="42"/>
    </row>
    <row r="25" spans="1:10" s="1" customFormat="1" ht="15" customHeight="1">
      <c r="A25" s="217" t="s">
        <v>27</v>
      </c>
      <c r="B25" s="214" t="s">
        <v>28</v>
      </c>
      <c r="C25" s="215">
        <v>8302</v>
      </c>
      <c r="D25" s="218">
        <v>2017</v>
      </c>
      <c r="E25" s="218">
        <v>2017</v>
      </c>
      <c r="F25" s="219">
        <v>8302</v>
      </c>
      <c r="G25" s="22"/>
      <c r="J25" s="2"/>
    </row>
    <row r="26" spans="1:7" s="1" customFormat="1" ht="10.5" customHeight="1">
      <c r="A26" s="217"/>
      <c r="B26" s="214"/>
      <c r="C26" s="215"/>
      <c r="D26" s="218"/>
      <c r="E26" s="218"/>
      <c r="F26" s="219"/>
      <c r="G26" s="45"/>
    </row>
    <row r="27" spans="1:7" s="1" customFormat="1" ht="65.25" customHeight="1">
      <c r="A27" s="43" t="s">
        <v>29</v>
      </c>
      <c r="B27" s="46" t="s">
        <v>30</v>
      </c>
      <c r="C27" s="32">
        <v>14760</v>
      </c>
      <c r="D27" s="10">
        <v>2016</v>
      </c>
      <c r="E27" s="10">
        <v>2017</v>
      </c>
      <c r="F27" s="33">
        <v>14760</v>
      </c>
      <c r="G27" s="47"/>
    </row>
    <row r="28" spans="1:7" s="1" customFormat="1" ht="65.25" customHeight="1">
      <c r="A28" s="43" t="s">
        <v>31</v>
      </c>
      <c r="B28" s="46" t="s">
        <v>32</v>
      </c>
      <c r="C28" s="32">
        <v>0</v>
      </c>
      <c r="D28" s="10">
        <v>2017</v>
      </c>
      <c r="E28" s="10">
        <v>2017</v>
      </c>
      <c r="F28" s="33">
        <v>0</v>
      </c>
      <c r="G28" s="47"/>
    </row>
    <row r="29" spans="1:7" s="1" customFormat="1" ht="15" customHeight="1">
      <c r="A29" s="212" t="s">
        <v>33</v>
      </c>
      <c r="B29" s="203" t="s">
        <v>34</v>
      </c>
      <c r="C29" s="206">
        <v>7972290.69</v>
      </c>
      <c r="D29" s="209">
        <v>2017</v>
      </c>
      <c r="E29" s="209">
        <v>2018</v>
      </c>
      <c r="F29" s="26">
        <v>7972290.69</v>
      </c>
      <c r="G29" s="48"/>
    </row>
    <row r="30" spans="1:7" s="1" customFormat="1" ht="15" customHeight="1">
      <c r="A30" s="212"/>
      <c r="B30" s="203"/>
      <c r="C30" s="206"/>
      <c r="D30" s="209"/>
      <c r="E30" s="209"/>
      <c r="F30" s="26" t="s">
        <v>21</v>
      </c>
      <c r="G30" s="48"/>
    </row>
    <row r="31" spans="1:7" s="1" customFormat="1" ht="15" customHeight="1">
      <c r="A31" s="212"/>
      <c r="B31" s="203"/>
      <c r="C31" s="206"/>
      <c r="D31" s="209"/>
      <c r="E31" s="209"/>
      <c r="F31" s="26">
        <v>1100000</v>
      </c>
      <c r="G31" s="48" t="s">
        <v>22</v>
      </c>
    </row>
    <row r="32" spans="1:7" s="1" customFormat="1" ht="35.25" customHeight="1">
      <c r="A32" s="212"/>
      <c r="B32" s="203"/>
      <c r="C32" s="207"/>
      <c r="D32" s="210"/>
      <c r="E32" s="210"/>
      <c r="F32" s="26">
        <v>6776447.08</v>
      </c>
      <c r="G32" s="48" t="s">
        <v>35</v>
      </c>
    </row>
    <row r="33" spans="1:7" s="1" customFormat="1" ht="11.25">
      <c r="A33" s="211" t="s">
        <v>36</v>
      </c>
      <c r="B33" s="202" t="s">
        <v>37</v>
      </c>
      <c r="C33" s="205">
        <v>660000</v>
      </c>
      <c r="D33" s="208">
        <v>2010</v>
      </c>
      <c r="E33" s="208">
        <v>2017</v>
      </c>
      <c r="F33" s="36">
        <v>660000</v>
      </c>
      <c r="G33" s="22"/>
    </row>
    <row r="34" spans="1:7" s="1" customFormat="1" ht="15.75" customHeight="1">
      <c r="A34" s="213"/>
      <c r="B34" s="204"/>
      <c r="C34" s="207"/>
      <c r="D34" s="210"/>
      <c r="E34" s="210"/>
      <c r="F34" s="41">
        <v>589000</v>
      </c>
      <c r="G34" s="49" t="s">
        <v>38</v>
      </c>
    </row>
    <row r="35" spans="1:7" s="1" customFormat="1" ht="19.5" customHeight="1">
      <c r="A35" s="43" t="s">
        <v>39</v>
      </c>
      <c r="B35" s="44" t="s">
        <v>40</v>
      </c>
      <c r="C35" s="32">
        <v>60000</v>
      </c>
      <c r="D35" s="10">
        <v>2016</v>
      </c>
      <c r="E35" s="10">
        <v>2022</v>
      </c>
      <c r="F35" s="33">
        <v>60000</v>
      </c>
      <c r="G35" s="50"/>
    </row>
    <row r="36" spans="1:7" s="1" customFormat="1" ht="31.5" customHeight="1">
      <c r="A36" s="28" t="s">
        <v>41</v>
      </c>
      <c r="B36" s="38" t="s">
        <v>42</v>
      </c>
      <c r="C36" s="29">
        <v>50000</v>
      </c>
      <c r="D36" s="30">
        <v>2017</v>
      </c>
      <c r="E36" s="30">
        <v>2017</v>
      </c>
      <c r="F36" s="41">
        <v>50000</v>
      </c>
      <c r="G36" s="49"/>
    </row>
    <row r="37" spans="1:7" s="1" customFormat="1" ht="15.75" customHeight="1">
      <c r="A37" s="211" t="s">
        <v>43</v>
      </c>
      <c r="B37" s="202" t="s">
        <v>126</v>
      </c>
      <c r="C37" s="205">
        <v>37300</v>
      </c>
      <c r="D37" s="208">
        <v>2017</v>
      </c>
      <c r="E37" s="208">
        <v>2017</v>
      </c>
      <c r="F37" s="16">
        <v>37300</v>
      </c>
      <c r="G37" s="97"/>
    </row>
    <row r="38" spans="1:7" s="1" customFormat="1" ht="12" customHeight="1">
      <c r="A38" s="212"/>
      <c r="B38" s="203"/>
      <c r="C38" s="206"/>
      <c r="D38" s="209"/>
      <c r="E38" s="209"/>
      <c r="F38" s="95" t="s">
        <v>21</v>
      </c>
      <c r="G38" s="96"/>
    </row>
    <row r="39" spans="1:7" s="1" customFormat="1" ht="12" customHeight="1">
      <c r="A39" s="213"/>
      <c r="B39" s="204"/>
      <c r="C39" s="207"/>
      <c r="D39" s="210"/>
      <c r="E39" s="210"/>
      <c r="F39" s="41">
        <v>20000</v>
      </c>
      <c r="G39" s="49" t="s">
        <v>123</v>
      </c>
    </row>
    <row r="40" spans="1:7" ht="31.5" customHeight="1">
      <c r="A40" s="28" t="s">
        <v>45</v>
      </c>
      <c r="B40" s="38" t="s">
        <v>44</v>
      </c>
      <c r="C40" s="29">
        <v>23862</v>
      </c>
      <c r="D40" s="30">
        <v>2015</v>
      </c>
      <c r="E40" s="30">
        <v>2017</v>
      </c>
      <c r="F40" s="41">
        <v>23862</v>
      </c>
      <c r="G40" s="49"/>
    </row>
    <row r="41" spans="1:7" ht="31.5" customHeight="1">
      <c r="A41" s="28" t="s">
        <v>47</v>
      </c>
      <c r="B41" s="38" t="s">
        <v>46</v>
      </c>
      <c r="C41" s="29">
        <v>35000</v>
      </c>
      <c r="D41" s="30">
        <v>2017</v>
      </c>
      <c r="E41" s="30">
        <v>2017</v>
      </c>
      <c r="F41" s="41">
        <v>35000</v>
      </c>
      <c r="G41" s="49"/>
    </row>
    <row r="42" spans="1:7" ht="30.75" customHeight="1">
      <c r="A42" s="43" t="s">
        <v>49</v>
      </c>
      <c r="B42" s="44" t="s">
        <v>48</v>
      </c>
      <c r="C42" s="29">
        <v>915000</v>
      </c>
      <c r="D42" s="30">
        <v>2017</v>
      </c>
      <c r="E42" s="30">
        <v>2017</v>
      </c>
      <c r="F42" s="33">
        <v>915000</v>
      </c>
      <c r="G42" s="47"/>
    </row>
    <row r="43" spans="1:7" ht="27" customHeight="1">
      <c r="A43" s="43" t="s">
        <v>51</v>
      </c>
      <c r="B43" s="51" t="s">
        <v>50</v>
      </c>
      <c r="C43" s="32">
        <v>10000</v>
      </c>
      <c r="D43" s="10">
        <v>2017</v>
      </c>
      <c r="E43" s="10">
        <v>2017</v>
      </c>
      <c r="F43" s="33">
        <v>10000</v>
      </c>
      <c r="G43" s="47"/>
    </row>
    <row r="44" spans="1:7" ht="36" customHeight="1">
      <c r="A44" s="28" t="s">
        <v>53</v>
      </c>
      <c r="B44" s="44" t="s">
        <v>52</v>
      </c>
      <c r="C44" s="29">
        <v>50000</v>
      </c>
      <c r="D44" s="30">
        <v>2017</v>
      </c>
      <c r="E44" s="30">
        <v>2017</v>
      </c>
      <c r="F44" s="33">
        <v>50000</v>
      </c>
      <c r="G44" s="47"/>
    </row>
    <row r="45" spans="1:7" ht="38.25" customHeight="1">
      <c r="A45" s="28" t="s">
        <v>55</v>
      </c>
      <c r="B45" s="44" t="s">
        <v>54</v>
      </c>
      <c r="C45" s="29">
        <v>20000</v>
      </c>
      <c r="D45" s="30">
        <v>2017</v>
      </c>
      <c r="E45" s="30">
        <v>2017</v>
      </c>
      <c r="F45" s="33">
        <v>20000</v>
      </c>
      <c r="G45" s="47"/>
    </row>
    <row r="46" spans="1:7" ht="36.75" customHeight="1">
      <c r="A46" s="28" t="s">
        <v>57</v>
      </c>
      <c r="B46" s="44" t="s">
        <v>56</v>
      </c>
      <c r="C46" s="29">
        <v>10000</v>
      </c>
      <c r="D46" s="30">
        <v>2015</v>
      </c>
      <c r="E46" s="30">
        <v>2017</v>
      </c>
      <c r="F46" s="33">
        <v>10000</v>
      </c>
      <c r="G46" s="47"/>
    </row>
    <row r="47" spans="1:7" ht="30" customHeight="1">
      <c r="A47" s="28" t="s">
        <v>59</v>
      </c>
      <c r="B47" s="44" t="s">
        <v>58</v>
      </c>
      <c r="C47" s="29">
        <v>30000</v>
      </c>
      <c r="D47" s="30">
        <v>2017</v>
      </c>
      <c r="E47" s="30">
        <v>2017</v>
      </c>
      <c r="F47" s="33">
        <v>30000</v>
      </c>
      <c r="G47" s="47"/>
    </row>
    <row r="48" spans="1:7" ht="23.25" customHeight="1">
      <c r="A48" s="28" t="s">
        <v>61</v>
      </c>
      <c r="B48" s="44" t="s">
        <v>60</v>
      </c>
      <c r="C48" s="29">
        <v>30000</v>
      </c>
      <c r="D48" s="30">
        <v>2015</v>
      </c>
      <c r="E48" s="30">
        <v>2017</v>
      </c>
      <c r="F48" s="33">
        <v>30000</v>
      </c>
      <c r="G48" s="47"/>
    </row>
    <row r="49" spans="1:16" ht="18" customHeight="1">
      <c r="A49" s="43" t="s">
        <v>63</v>
      </c>
      <c r="B49" s="44" t="s">
        <v>62</v>
      </c>
      <c r="C49" s="32">
        <v>10000</v>
      </c>
      <c r="D49" s="10">
        <v>2017</v>
      </c>
      <c r="E49" s="10">
        <v>2017</v>
      </c>
      <c r="F49" s="33">
        <v>10000</v>
      </c>
      <c r="G49" s="47"/>
      <c r="J49" s="52"/>
      <c r="K49" s="52"/>
      <c r="L49" s="52"/>
      <c r="M49" s="52"/>
      <c r="N49" s="52"/>
      <c r="O49" s="52"/>
      <c r="P49" s="52"/>
    </row>
    <row r="50" spans="1:16" ht="32.25" customHeight="1">
      <c r="A50" s="43" t="s">
        <v>65</v>
      </c>
      <c r="B50" s="44" t="s">
        <v>64</v>
      </c>
      <c r="C50" s="32">
        <v>7776</v>
      </c>
      <c r="D50" s="10">
        <v>2017</v>
      </c>
      <c r="E50" s="10">
        <v>2017</v>
      </c>
      <c r="F50" s="33">
        <v>7776</v>
      </c>
      <c r="G50" s="47"/>
      <c r="J50" s="52"/>
      <c r="K50" s="216"/>
      <c r="L50" s="216"/>
      <c r="M50" s="216"/>
      <c r="N50" s="216"/>
      <c r="O50" s="216"/>
      <c r="P50" s="216"/>
    </row>
    <row r="51" spans="1:16" ht="16.5" customHeight="1">
      <c r="A51" s="211" t="s">
        <v>67</v>
      </c>
      <c r="B51" s="243" t="s">
        <v>125</v>
      </c>
      <c r="C51" s="205">
        <v>1365476.89</v>
      </c>
      <c r="D51" s="208">
        <v>2017</v>
      </c>
      <c r="E51" s="208">
        <v>2018</v>
      </c>
      <c r="F51" s="16">
        <v>1365476.89</v>
      </c>
      <c r="G51" s="22"/>
      <c r="J51" s="52"/>
      <c r="K51" s="216"/>
      <c r="L51" s="216"/>
      <c r="M51" s="216"/>
      <c r="N51" s="216"/>
      <c r="O51" s="216"/>
      <c r="P51" s="216"/>
    </row>
    <row r="52" spans="1:16" ht="16.5" customHeight="1">
      <c r="A52" s="212"/>
      <c r="B52" s="244"/>
      <c r="C52" s="206"/>
      <c r="D52" s="209"/>
      <c r="E52" s="209"/>
      <c r="F52" s="95" t="s">
        <v>21</v>
      </c>
      <c r="G52" s="27"/>
      <c r="J52" s="52"/>
      <c r="K52" s="216"/>
      <c r="L52" s="216"/>
      <c r="M52" s="216"/>
      <c r="N52" s="216"/>
      <c r="O52" s="216"/>
      <c r="P52" s="216"/>
    </row>
    <row r="53" spans="1:16" ht="15.75" customHeight="1">
      <c r="A53" s="212"/>
      <c r="B53" s="244"/>
      <c r="C53" s="206"/>
      <c r="D53" s="209"/>
      <c r="E53" s="209"/>
      <c r="F53" s="95">
        <v>1033155.35</v>
      </c>
      <c r="G53" s="58" t="s">
        <v>35</v>
      </c>
      <c r="J53" s="52"/>
      <c r="K53" s="216"/>
      <c r="L53" s="216"/>
      <c r="M53" s="216"/>
      <c r="N53" s="216"/>
      <c r="O53" s="216"/>
      <c r="P53" s="216"/>
    </row>
    <row r="54" spans="1:16" ht="15.75" customHeight="1">
      <c r="A54" s="213"/>
      <c r="B54" s="245"/>
      <c r="C54" s="207"/>
      <c r="D54" s="210"/>
      <c r="E54" s="210"/>
      <c r="F54" s="41">
        <v>50000</v>
      </c>
      <c r="G54" s="49" t="s">
        <v>38</v>
      </c>
      <c r="J54" s="52"/>
      <c r="K54" s="216"/>
      <c r="L54" s="216"/>
      <c r="M54" s="216"/>
      <c r="N54" s="216"/>
      <c r="O54" s="216"/>
      <c r="P54" s="216"/>
    </row>
    <row r="55" spans="1:16" ht="18.75" customHeight="1">
      <c r="A55" s="199" t="s">
        <v>69</v>
      </c>
      <c r="B55" s="202" t="s">
        <v>66</v>
      </c>
      <c r="C55" s="205">
        <v>3604341.01</v>
      </c>
      <c r="D55" s="208">
        <v>2016</v>
      </c>
      <c r="E55" s="208">
        <v>2017</v>
      </c>
      <c r="F55" s="54">
        <v>3604341.01</v>
      </c>
      <c r="G55" s="55"/>
      <c r="J55" s="52"/>
      <c r="K55" s="216"/>
      <c r="L55" s="216"/>
      <c r="M55" s="216"/>
      <c r="N55" s="216"/>
      <c r="O55" s="216"/>
      <c r="P55" s="216"/>
    </row>
    <row r="56" spans="1:16" ht="11.25" customHeight="1">
      <c r="A56" s="200"/>
      <c r="B56" s="203"/>
      <c r="C56" s="206"/>
      <c r="D56" s="209"/>
      <c r="E56" s="209"/>
      <c r="F56" s="57" t="s">
        <v>21</v>
      </c>
      <c r="G56" s="58"/>
      <c r="J56" s="52"/>
      <c r="K56" s="216"/>
      <c r="L56" s="216"/>
      <c r="M56" s="216"/>
      <c r="N56" s="216"/>
      <c r="O56" s="216"/>
      <c r="P56" s="216"/>
    </row>
    <row r="57" spans="1:16" ht="13.5" customHeight="1">
      <c r="A57" s="200"/>
      <c r="B57" s="203"/>
      <c r="C57" s="206"/>
      <c r="D57" s="209"/>
      <c r="E57" s="209"/>
      <c r="F57" s="57">
        <v>850000</v>
      </c>
      <c r="G57" s="58" t="s">
        <v>22</v>
      </c>
      <c r="J57" s="52"/>
      <c r="K57" s="216"/>
      <c r="L57" s="216"/>
      <c r="M57" s="216"/>
      <c r="N57" s="216"/>
      <c r="O57" s="216"/>
      <c r="P57" s="216"/>
    </row>
    <row r="58" spans="1:7" ht="13.5" customHeight="1">
      <c r="A58" s="201"/>
      <c r="B58" s="204"/>
      <c r="C58" s="207"/>
      <c r="D58" s="210"/>
      <c r="E58" s="210"/>
      <c r="F58" s="59">
        <v>2391799.1</v>
      </c>
      <c r="G58" s="60" t="s">
        <v>35</v>
      </c>
    </row>
    <row r="59" spans="1:7" ht="25.5" customHeight="1">
      <c r="A59" s="56" t="s">
        <v>71</v>
      </c>
      <c r="B59" s="31" t="s">
        <v>68</v>
      </c>
      <c r="C59" s="24">
        <v>12000</v>
      </c>
      <c r="D59" s="25">
        <v>2017</v>
      </c>
      <c r="E59" s="25">
        <v>2017</v>
      </c>
      <c r="F59" s="57">
        <v>12000</v>
      </c>
      <c r="G59" s="58"/>
    </row>
    <row r="60" spans="1:7" ht="14.25" customHeight="1">
      <c r="A60" s="199" t="s">
        <v>73</v>
      </c>
      <c r="B60" s="202" t="s">
        <v>70</v>
      </c>
      <c r="C60" s="205">
        <v>1425190.4</v>
      </c>
      <c r="D60" s="208">
        <v>2016</v>
      </c>
      <c r="E60" s="208">
        <v>2017</v>
      </c>
      <c r="F60" s="54">
        <v>1425190.4</v>
      </c>
      <c r="G60" s="55"/>
    </row>
    <row r="61" spans="1:7" ht="15" customHeight="1">
      <c r="A61" s="200"/>
      <c r="B61" s="203"/>
      <c r="C61" s="206"/>
      <c r="D61" s="209"/>
      <c r="E61" s="209"/>
      <c r="F61" s="57" t="s">
        <v>21</v>
      </c>
      <c r="G61" s="58"/>
    </row>
    <row r="62" spans="1:7" ht="15.75" customHeight="1">
      <c r="A62" s="201"/>
      <c r="B62" s="204"/>
      <c r="C62" s="207"/>
      <c r="D62" s="210"/>
      <c r="E62" s="210"/>
      <c r="F62" s="61">
        <v>475671.39</v>
      </c>
      <c r="G62" s="60" t="s">
        <v>35</v>
      </c>
    </row>
    <row r="63" spans="1:7" ht="45.75" customHeight="1">
      <c r="A63" s="62" t="s">
        <v>75</v>
      </c>
      <c r="B63" s="44" t="s">
        <v>72</v>
      </c>
      <c r="C63" s="32">
        <v>15000</v>
      </c>
      <c r="D63" s="10">
        <v>2017</v>
      </c>
      <c r="E63" s="10">
        <v>2017</v>
      </c>
      <c r="F63" s="63">
        <v>15000</v>
      </c>
      <c r="G63" s="64"/>
    </row>
    <row r="64" spans="1:7" ht="45.75" customHeight="1">
      <c r="A64" s="53" t="s">
        <v>77</v>
      </c>
      <c r="B64" s="35" t="s">
        <v>230</v>
      </c>
      <c r="C64" s="19">
        <v>40000</v>
      </c>
      <c r="D64" s="20">
        <v>2017</v>
      </c>
      <c r="E64" s="20">
        <v>2017</v>
      </c>
      <c r="F64" s="68">
        <v>40000</v>
      </c>
      <c r="G64" s="55"/>
    </row>
    <row r="65" spans="1:7" ht="11.25" customHeight="1">
      <c r="A65" s="199" t="s">
        <v>79</v>
      </c>
      <c r="B65" s="202" t="s">
        <v>74</v>
      </c>
      <c r="C65" s="205">
        <v>380000</v>
      </c>
      <c r="D65" s="208">
        <v>2016</v>
      </c>
      <c r="E65" s="208">
        <v>2017</v>
      </c>
      <c r="F65" s="54">
        <v>380000</v>
      </c>
      <c r="G65" s="55"/>
    </row>
    <row r="66" spans="1:7" ht="11.25" customHeight="1">
      <c r="A66" s="200"/>
      <c r="B66" s="203"/>
      <c r="C66" s="206"/>
      <c r="D66" s="209"/>
      <c r="E66" s="209"/>
      <c r="F66" s="57" t="s">
        <v>21</v>
      </c>
      <c r="G66" s="58"/>
    </row>
    <row r="67" spans="1:7" ht="15.75" customHeight="1">
      <c r="A67" s="200"/>
      <c r="B67" s="203"/>
      <c r="C67" s="206"/>
      <c r="D67" s="209"/>
      <c r="E67" s="209"/>
      <c r="F67" s="65">
        <v>330000</v>
      </c>
      <c r="G67" s="66" t="s">
        <v>22</v>
      </c>
    </row>
    <row r="68" spans="1:7" ht="13.5" customHeight="1">
      <c r="A68" s="199" t="s">
        <v>81</v>
      </c>
      <c r="B68" s="202" t="s">
        <v>137</v>
      </c>
      <c r="C68" s="205">
        <v>11251847.09</v>
      </c>
      <c r="D68" s="208">
        <v>2017</v>
      </c>
      <c r="E68" s="208">
        <v>2018</v>
      </c>
      <c r="F68" s="54">
        <v>11251847.09</v>
      </c>
      <c r="G68" s="55"/>
    </row>
    <row r="69" spans="1:7" ht="13.5" customHeight="1">
      <c r="A69" s="200"/>
      <c r="B69" s="203"/>
      <c r="C69" s="206"/>
      <c r="D69" s="209"/>
      <c r="E69" s="209"/>
      <c r="F69" s="57" t="s">
        <v>21</v>
      </c>
      <c r="G69" s="58"/>
    </row>
    <row r="70" spans="1:7" ht="18" customHeight="1">
      <c r="A70" s="200"/>
      <c r="B70" s="203"/>
      <c r="C70" s="206"/>
      <c r="D70" s="209"/>
      <c r="E70" s="209"/>
      <c r="F70" s="65">
        <v>5053855.24</v>
      </c>
      <c r="G70" s="66" t="s">
        <v>76</v>
      </c>
    </row>
    <row r="71" spans="1:7" ht="13.5" customHeight="1">
      <c r="A71" s="201"/>
      <c r="B71" s="204"/>
      <c r="C71" s="207"/>
      <c r="D71" s="210"/>
      <c r="E71" s="210"/>
      <c r="F71" s="61">
        <v>5751847.09</v>
      </c>
      <c r="G71" s="67" t="s">
        <v>35</v>
      </c>
    </row>
    <row r="72" spans="1:7" ht="34.5" customHeight="1">
      <c r="A72" s="62" t="s">
        <v>83</v>
      </c>
      <c r="B72" s="44" t="s">
        <v>78</v>
      </c>
      <c r="C72" s="32">
        <v>54495</v>
      </c>
      <c r="D72" s="10">
        <v>2014</v>
      </c>
      <c r="E72" s="10">
        <v>2022</v>
      </c>
      <c r="F72" s="63">
        <v>54495</v>
      </c>
      <c r="G72" s="64"/>
    </row>
    <row r="73" spans="1:7" ht="17.25" customHeight="1">
      <c r="A73" s="199" t="s">
        <v>84</v>
      </c>
      <c r="B73" s="202" t="s">
        <v>140</v>
      </c>
      <c r="C73" s="205">
        <v>1800000</v>
      </c>
      <c r="D73" s="208">
        <v>2017</v>
      </c>
      <c r="E73" s="208">
        <v>2017</v>
      </c>
      <c r="F73" s="54">
        <v>1800000</v>
      </c>
      <c r="G73" s="55"/>
    </row>
    <row r="74" spans="1:7" ht="15" customHeight="1">
      <c r="A74" s="200"/>
      <c r="B74" s="203"/>
      <c r="C74" s="206"/>
      <c r="D74" s="209"/>
      <c r="E74" s="209"/>
      <c r="F74" s="57" t="s">
        <v>21</v>
      </c>
      <c r="G74" s="58"/>
    </row>
    <row r="75" spans="1:7" ht="15" customHeight="1">
      <c r="A75" s="200"/>
      <c r="B75" s="203"/>
      <c r="C75" s="206"/>
      <c r="D75" s="209"/>
      <c r="E75" s="209"/>
      <c r="F75" s="57">
        <v>1324000</v>
      </c>
      <c r="G75" s="58" t="s">
        <v>80</v>
      </c>
    </row>
    <row r="76" spans="1:7" ht="16.5" customHeight="1">
      <c r="A76" s="201"/>
      <c r="B76" s="204"/>
      <c r="C76" s="207"/>
      <c r="D76" s="210"/>
      <c r="E76" s="210"/>
      <c r="F76" s="61">
        <v>472990</v>
      </c>
      <c r="G76" s="67" t="s">
        <v>22</v>
      </c>
    </row>
    <row r="77" spans="1:7" ht="18" customHeight="1">
      <c r="A77" s="199" t="s">
        <v>86</v>
      </c>
      <c r="B77" s="214" t="s">
        <v>82</v>
      </c>
      <c r="C77" s="215">
        <v>370064</v>
      </c>
      <c r="D77" s="208">
        <v>2016</v>
      </c>
      <c r="E77" s="208">
        <v>2017</v>
      </c>
      <c r="F77" s="68">
        <v>370064</v>
      </c>
      <c r="G77" s="69"/>
    </row>
    <row r="78" spans="1:7" ht="14.25" customHeight="1">
      <c r="A78" s="200"/>
      <c r="B78" s="214"/>
      <c r="C78" s="215"/>
      <c r="D78" s="209"/>
      <c r="E78" s="209"/>
      <c r="F78" s="57" t="s">
        <v>21</v>
      </c>
      <c r="G78" s="58"/>
    </row>
    <row r="79" spans="1:7" ht="13.5" customHeight="1">
      <c r="A79" s="201"/>
      <c r="B79" s="214"/>
      <c r="C79" s="215"/>
      <c r="D79" s="210"/>
      <c r="E79" s="210"/>
      <c r="F79" s="61">
        <v>170000</v>
      </c>
      <c r="G79" s="67" t="s">
        <v>22</v>
      </c>
    </row>
    <row r="80" spans="1:8" ht="33.75" customHeight="1">
      <c r="A80" s="199" t="s">
        <v>88</v>
      </c>
      <c r="B80" s="202" t="s">
        <v>139</v>
      </c>
      <c r="C80" s="205">
        <v>1553092.06</v>
      </c>
      <c r="D80" s="208">
        <v>2017</v>
      </c>
      <c r="E80" s="208">
        <v>2017</v>
      </c>
      <c r="F80" s="68">
        <v>1553092.06</v>
      </c>
      <c r="G80" s="69"/>
      <c r="H80" s="70">
        <f>SUM(F12,F13,F14,F17,F18,F22,F25,F27,F28,F29,F33,F35,F36,F37,F40,F41,F42,F43,F44,F45,F46,F47,F48,F49,F50,F51)</f>
        <v>13597170.020000001</v>
      </c>
    </row>
    <row r="81" spans="1:8" ht="10.5" customHeight="1">
      <c r="A81" s="200"/>
      <c r="B81" s="203"/>
      <c r="C81" s="206"/>
      <c r="D81" s="209"/>
      <c r="E81" s="209"/>
      <c r="F81" s="57" t="s">
        <v>21</v>
      </c>
      <c r="G81" s="58"/>
      <c r="H81" s="70"/>
    </row>
    <row r="82" spans="1:8" ht="12.75" customHeight="1">
      <c r="A82" s="201"/>
      <c r="B82" s="204"/>
      <c r="C82" s="207"/>
      <c r="D82" s="210"/>
      <c r="E82" s="210"/>
      <c r="F82" s="57">
        <v>492000</v>
      </c>
      <c r="G82" s="58" t="s">
        <v>80</v>
      </c>
      <c r="H82" s="70"/>
    </row>
    <row r="83" spans="1:8" ht="39" customHeight="1">
      <c r="A83" s="62" t="s">
        <v>90</v>
      </c>
      <c r="B83" s="44" t="s">
        <v>85</v>
      </c>
      <c r="C83" s="32">
        <v>10000</v>
      </c>
      <c r="D83" s="10">
        <v>2017</v>
      </c>
      <c r="E83" s="10">
        <v>2017</v>
      </c>
      <c r="F83" s="63">
        <v>10000</v>
      </c>
      <c r="G83" s="64"/>
      <c r="H83" s="70">
        <f>SUM(F55,F59,F60,F63,F64,F65,F68,F72,F73,F77,F80,F83,F84,F85,F86,F87,F88,F89,F90,F91,F92,F93)</f>
        <v>20778873.56</v>
      </c>
    </row>
    <row r="84" spans="1:7" ht="44.25" customHeight="1">
      <c r="A84" s="53" t="s">
        <v>92</v>
      </c>
      <c r="B84" s="35" t="s">
        <v>87</v>
      </c>
      <c r="C84" s="19">
        <v>60000</v>
      </c>
      <c r="D84" s="20">
        <v>2016</v>
      </c>
      <c r="E84" s="10">
        <v>2017</v>
      </c>
      <c r="F84" s="63">
        <v>60000</v>
      </c>
      <c r="G84" s="64"/>
    </row>
    <row r="85" spans="1:7" ht="44.25" customHeight="1">
      <c r="A85" s="53" t="s">
        <v>94</v>
      </c>
      <c r="B85" s="44" t="s">
        <v>220</v>
      </c>
      <c r="C85" s="19">
        <v>10000</v>
      </c>
      <c r="D85" s="20">
        <v>2017</v>
      </c>
      <c r="E85" s="10">
        <v>2017</v>
      </c>
      <c r="F85" s="63">
        <v>10000</v>
      </c>
      <c r="G85" s="64"/>
    </row>
    <row r="86" spans="1:8" ht="25.5" customHeight="1">
      <c r="A86" s="62" t="s">
        <v>96</v>
      </c>
      <c r="B86" s="46" t="s">
        <v>89</v>
      </c>
      <c r="C86" s="32">
        <v>50000</v>
      </c>
      <c r="D86" s="10">
        <v>2017</v>
      </c>
      <c r="E86" s="10">
        <v>2017</v>
      </c>
      <c r="F86" s="63">
        <v>50000</v>
      </c>
      <c r="G86" s="64"/>
      <c r="H86" s="71"/>
    </row>
    <row r="87" spans="1:8" ht="43.5" customHeight="1">
      <c r="A87" s="62" t="s">
        <v>97</v>
      </c>
      <c r="B87" s="44" t="s">
        <v>91</v>
      </c>
      <c r="C87" s="32">
        <v>31579</v>
      </c>
      <c r="D87" s="10">
        <v>2017</v>
      </c>
      <c r="E87" s="30">
        <v>2017</v>
      </c>
      <c r="F87" s="61">
        <v>31579</v>
      </c>
      <c r="G87" s="60"/>
      <c r="H87" s="71"/>
    </row>
    <row r="88" spans="1:7" ht="31.5" customHeight="1">
      <c r="A88" s="62" t="s">
        <v>127</v>
      </c>
      <c r="B88" s="44" t="s">
        <v>93</v>
      </c>
      <c r="C88" s="32">
        <v>5000</v>
      </c>
      <c r="D88" s="10">
        <v>2017</v>
      </c>
      <c r="E88" s="10">
        <v>2017</v>
      </c>
      <c r="F88" s="63">
        <v>5000</v>
      </c>
      <c r="G88" s="64"/>
    </row>
    <row r="89" spans="1:7" ht="31.5" customHeight="1">
      <c r="A89" s="62" t="s">
        <v>128</v>
      </c>
      <c r="B89" s="44" t="s">
        <v>95</v>
      </c>
      <c r="C89" s="32">
        <v>20000</v>
      </c>
      <c r="D89" s="10">
        <v>2017</v>
      </c>
      <c r="E89" s="30">
        <v>2017</v>
      </c>
      <c r="F89" s="61">
        <v>20000</v>
      </c>
      <c r="G89" s="60"/>
    </row>
    <row r="90" spans="1:7" ht="31.5" customHeight="1">
      <c r="A90" s="62" t="s">
        <v>138</v>
      </c>
      <c r="B90" s="44" t="s">
        <v>124</v>
      </c>
      <c r="C90" s="32">
        <v>21850</v>
      </c>
      <c r="D90" s="10">
        <v>2017</v>
      </c>
      <c r="E90" s="30">
        <v>2017</v>
      </c>
      <c r="F90" s="61">
        <v>21850</v>
      </c>
      <c r="G90" s="60"/>
    </row>
    <row r="91" spans="1:7" ht="31.5" customHeight="1">
      <c r="A91" s="62" t="s">
        <v>221</v>
      </c>
      <c r="B91" s="44" t="s">
        <v>222</v>
      </c>
      <c r="C91" s="32">
        <v>7600</v>
      </c>
      <c r="D91" s="10">
        <v>2017</v>
      </c>
      <c r="E91" s="30">
        <v>2017</v>
      </c>
      <c r="F91" s="61">
        <v>7600</v>
      </c>
      <c r="G91" s="60"/>
    </row>
    <row r="92" spans="1:7" ht="31.5" customHeight="1">
      <c r="A92" s="62" t="s">
        <v>223</v>
      </c>
      <c r="B92" s="44" t="s">
        <v>224</v>
      </c>
      <c r="C92" s="32">
        <v>7000</v>
      </c>
      <c r="D92" s="10">
        <v>2017</v>
      </c>
      <c r="E92" s="30">
        <v>2017</v>
      </c>
      <c r="F92" s="61">
        <v>7000</v>
      </c>
      <c r="G92" s="60"/>
    </row>
    <row r="93" spans="1:7" ht="31.5" customHeight="1">
      <c r="A93" s="62" t="s">
        <v>229</v>
      </c>
      <c r="B93" s="44" t="s">
        <v>98</v>
      </c>
      <c r="C93" s="32">
        <v>49815</v>
      </c>
      <c r="D93" s="10">
        <v>2015</v>
      </c>
      <c r="E93" s="10">
        <v>2017</v>
      </c>
      <c r="F93" s="63">
        <v>49815</v>
      </c>
      <c r="G93" s="60"/>
    </row>
    <row r="94" spans="3:7" ht="20.25" customHeight="1">
      <c r="C94" s="37"/>
      <c r="E94" s="72" t="s">
        <v>99</v>
      </c>
      <c r="F94" s="73">
        <f>SUM(H80:H83)</f>
        <v>34376043.58</v>
      </c>
      <c r="G94" s="60"/>
    </row>
  </sheetData>
  <sheetProtection/>
  <mergeCells count="85">
    <mergeCell ref="E51:E54"/>
    <mergeCell ref="A6:G7"/>
    <mergeCell ref="A9:A11"/>
    <mergeCell ref="B9:B11"/>
    <mergeCell ref="C9:C11"/>
    <mergeCell ref="D9:D11"/>
    <mergeCell ref="E9:E11"/>
    <mergeCell ref="F9:G10"/>
    <mergeCell ref="A14:A16"/>
    <mergeCell ref="B14:B16"/>
    <mergeCell ref="C14:C16"/>
    <mergeCell ref="D14:D16"/>
    <mergeCell ref="E14:E16"/>
    <mergeCell ref="A18:A21"/>
    <mergeCell ref="B18:B21"/>
    <mergeCell ref="C18:C21"/>
    <mergeCell ref="D18:D21"/>
    <mergeCell ref="E18:E21"/>
    <mergeCell ref="A22:A24"/>
    <mergeCell ref="B22:B24"/>
    <mergeCell ref="C22:C24"/>
    <mergeCell ref="D22:D24"/>
    <mergeCell ref="E22:E24"/>
    <mergeCell ref="F22:F24"/>
    <mergeCell ref="A25:A26"/>
    <mergeCell ref="B25:B26"/>
    <mergeCell ref="C25:C26"/>
    <mergeCell ref="D25:D26"/>
    <mergeCell ref="E25:E26"/>
    <mergeCell ref="F25:F26"/>
    <mergeCell ref="A29:A32"/>
    <mergeCell ref="B29:B32"/>
    <mergeCell ref="C29:C32"/>
    <mergeCell ref="D29:D32"/>
    <mergeCell ref="E29:E32"/>
    <mergeCell ref="A33:A34"/>
    <mergeCell ref="B33:B34"/>
    <mergeCell ref="C33:C34"/>
    <mergeCell ref="D33:D34"/>
    <mergeCell ref="E33:E34"/>
    <mergeCell ref="K50:P57"/>
    <mergeCell ref="A55:A58"/>
    <mergeCell ref="B55:B58"/>
    <mergeCell ref="C55:C58"/>
    <mergeCell ref="D55:D58"/>
    <mergeCell ref="E55:E58"/>
    <mergeCell ref="A51:A54"/>
    <mergeCell ref="B51:B54"/>
    <mergeCell ref="C51:C54"/>
    <mergeCell ref="D51:D54"/>
    <mergeCell ref="A60:A62"/>
    <mergeCell ref="B60:B62"/>
    <mergeCell ref="C60:C62"/>
    <mergeCell ref="D60:D62"/>
    <mergeCell ref="E60:E62"/>
    <mergeCell ref="A65:A67"/>
    <mergeCell ref="B65:B67"/>
    <mergeCell ref="C65:C67"/>
    <mergeCell ref="D65:D67"/>
    <mergeCell ref="E65:E67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A37:A39"/>
    <mergeCell ref="B37:B39"/>
    <mergeCell ref="C37:C39"/>
    <mergeCell ref="D37:D39"/>
    <mergeCell ref="E37:E39"/>
    <mergeCell ref="A80:A82"/>
    <mergeCell ref="B80:B82"/>
    <mergeCell ref="C80:C82"/>
    <mergeCell ref="D80:D82"/>
    <mergeCell ref="E80:E82"/>
    <mergeCell ref="A68:A71"/>
    <mergeCell ref="B68:B71"/>
    <mergeCell ref="C68:C71"/>
    <mergeCell ref="D68:D71"/>
    <mergeCell ref="E68:E7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zoomScalePageLayoutView="0" workbookViewId="0" topLeftCell="A25">
      <selection activeCell="G13" sqref="G13"/>
    </sheetView>
  </sheetViews>
  <sheetFormatPr defaultColWidth="9.00390625" defaultRowHeight="12.75"/>
  <cols>
    <col min="1" max="1" width="7.875" style="3" customWidth="1"/>
    <col min="2" max="2" width="9.125" style="3" customWidth="1"/>
    <col min="3" max="3" width="12.00390625" style="3" bestFit="1" customWidth="1"/>
    <col min="4" max="5" width="9.125" style="3" customWidth="1"/>
    <col min="6" max="6" width="22.875" style="3" customWidth="1"/>
    <col min="7" max="7" width="12.25390625" style="74" bestFit="1" customWidth="1"/>
    <col min="8" max="8" width="9.125" style="3" customWidth="1"/>
    <col min="9" max="9" width="12.25390625" style="3" bestFit="1" customWidth="1"/>
    <col min="10" max="16384" width="9.125" style="3" customWidth="1"/>
  </cols>
  <sheetData>
    <row r="1" ht="12">
      <c r="F1" s="2" t="s">
        <v>100</v>
      </c>
    </row>
    <row r="2" ht="12">
      <c r="F2" s="2" t="s">
        <v>225</v>
      </c>
    </row>
    <row r="3" ht="12">
      <c r="F3" s="2" t="s">
        <v>0</v>
      </c>
    </row>
    <row r="4" ht="12">
      <c r="F4" s="2" t="s">
        <v>226</v>
      </c>
    </row>
    <row r="8" ht="12">
      <c r="B8" s="3" t="s">
        <v>101</v>
      </c>
    </row>
    <row r="9" ht="12">
      <c r="C9" s="3" t="s">
        <v>102</v>
      </c>
    </row>
    <row r="13" spans="1:7" ht="12">
      <c r="A13" s="75" t="s">
        <v>103</v>
      </c>
      <c r="G13" s="76">
        <f>SUM(G15,G21,G23,G25)</f>
        <v>13862616.33</v>
      </c>
    </row>
    <row r="14" spans="1:7" ht="12">
      <c r="A14" s="75"/>
      <c r="G14" s="76"/>
    </row>
    <row r="15" spans="1:9" ht="32.25" customHeight="1">
      <c r="A15" s="77" t="s">
        <v>104</v>
      </c>
      <c r="B15" s="236" t="s">
        <v>105</v>
      </c>
      <c r="C15" s="236"/>
      <c r="D15" s="236"/>
      <c r="E15" s="236"/>
      <c r="F15" s="236"/>
      <c r="G15" s="76">
        <v>549480.6</v>
      </c>
      <c r="I15" s="100"/>
    </row>
    <row r="16" spans="1:7" ht="12">
      <c r="A16" s="78"/>
      <c r="B16" s="79"/>
      <c r="C16" s="79"/>
      <c r="D16" s="79"/>
      <c r="E16" s="79"/>
      <c r="F16" s="79"/>
      <c r="G16" s="80"/>
    </row>
    <row r="17" spans="1:7" ht="12">
      <c r="A17" s="78"/>
      <c r="B17" s="3" t="s">
        <v>21</v>
      </c>
      <c r="G17" s="80"/>
    </row>
    <row r="18" spans="1:7" ht="12" customHeight="1">
      <c r="A18" s="78"/>
      <c r="C18" s="237" t="s">
        <v>106</v>
      </c>
      <c r="D18" s="237"/>
      <c r="E18" s="237"/>
      <c r="F18" s="237"/>
      <c r="G18" s="235">
        <v>549480.6</v>
      </c>
    </row>
    <row r="19" spans="1:7" ht="12">
      <c r="A19" s="78"/>
      <c r="C19" s="237"/>
      <c r="D19" s="237"/>
      <c r="E19" s="237"/>
      <c r="F19" s="237"/>
      <c r="G19" s="235"/>
    </row>
    <row r="20" spans="1:7" ht="12">
      <c r="A20" s="78"/>
      <c r="C20" s="81"/>
      <c r="D20" s="81"/>
      <c r="E20" s="81"/>
      <c r="F20" s="81"/>
      <c r="G20" s="82"/>
    </row>
    <row r="21" spans="1:7" s="77" customFormat="1" ht="21" customHeight="1">
      <c r="A21" s="77" t="s">
        <v>107</v>
      </c>
      <c r="B21" s="238" t="s">
        <v>108</v>
      </c>
      <c r="C21" s="238"/>
      <c r="D21" s="238"/>
      <c r="E21" s="238"/>
      <c r="F21" s="238"/>
      <c r="G21" s="76">
        <v>5053855.24</v>
      </c>
    </row>
    <row r="22" spans="1:7" ht="12">
      <c r="A22" s="75"/>
      <c r="C22" s="81"/>
      <c r="D22" s="81"/>
      <c r="E22" s="81"/>
      <c r="F22" s="81"/>
      <c r="G22" s="83"/>
    </row>
    <row r="23" spans="1:7" ht="12">
      <c r="A23" s="75" t="s">
        <v>109</v>
      </c>
      <c r="B23" s="75" t="s">
        <v>110</v>
      </c>
      <c r="C23" s="84"/>
      <c r="D23" s="84"/>
      <c r="E23" s="84"/>
      <c r="F23" s="84"/>
      <c r="G23" s="76">
        <v>2091290.49</v>
      </c>
    </row>
    <row r="24" spans="1:7" ht="12">
      <c r="A24" s="78"/>
      <c r="B24" s="78"/>
      <c r="C24" s="85"/>
      <c r="D24" s="85"/>
      <c r="E24" s="85"/>
      <c r="F24" s="85"/>
      <c r="G24" s="76"/>
    </row>
    <row r="25" spans="1:7" s="75" customFormat="1" ht="30" customHeight="1">
      <c r="A25" s="86" t="s">
        <v>111</v>
      </c>
      <c r="B25" s="239" t="s">
        <v>112</v>
      </c>
      <c r="C25" s="239"/>
      <c r="D25" s="239"/>
      <c r="E25" s="239"/>
      <c r="F25" s="239"/>
      <c r="G25" s="76">
        <f>SUM(G28,G30,G32,G35,G37,G39,G41,G43,G45)</f>
        <v>6167990</v>
      </c>
    </row>
    <row r="26" ht="12">
      <c r="B26" s="3" t="s">
        <v>21</v>
      </c>
    </row>
    <row r="28" spans="3:7" ht="39.75" customHeight="1">
      <c r="C28" s="231" t="s">
        <v>141</v>
      </c>
      <c r="D28" s="231"/>
      <c r="E28" s="231"/>
      <c r="F28" s="231"/>
      <c r="G28" s="74">
        <v>1324000</v>
      </c>
    </row>
    <row r="29" spans="3:6" ht="12">
      <c r="C29" s="88"/>
      <c r="D29" s="88"/>
      <c r="E29" s="88"/>
      <c r="F29" s="88"/>
    </row>
    <row r="30" spans="3:7" ht="41.25" customHeight="1">
      <c r="C30" s="231" t="s">
        <v>143</v>
      </c>
      <c r="D30" s="231"/>
      <c r="E30" s="231"/>
      <c r="F30" s="231"/>
      <c r="G30" s="74">
        <v>492000</v>
      </c>
    </row>
    <row r="31" spans="3:6" ht="12">
      <c r="C31" s="88"/>
      <c r="D31" s="88"/>
      <c r="E31" s="88"/>
      <c r="F31" s="88"/>
    </row>
    <row r="32" spans="3:7" ht="12">
      <c r="C32" s="233" t="s">
        <v>113</v>
      </c>
      <c r="D32" s="234"/>
      <c r="E32" s="234"/>
      <c r="F32" s="234"/>
      <c r="G32" s="235">
        <v>889000</v>
      </c>
    </row>
    <row r="33" spans="3:7" ht="23.25" customHeight="1">
      <c r="C33" s="234"/>
      <c r="D33" s="234"/>
      <c r="E33" s="234"/>
      <c r="F33" s="234"/>
      <c r="G33" s="235"/>
    </row>
    <row r="34" spans="3:6" ht="12">
      <c r="C34" s="89"/>
      <c r="D34" s="89"/>
      <c r="E34" s="89"/>
      <c r="F34" s="89"/>
    </row>
    <row r="35" spans="1:7" ht="35.25" customHeight="1">
      <c r="A35" s="90"/>
      <c r="B35" s="91"/>
      <c r="C35" s="231" t="s">
        <v>114</v>
      </c>
      <c r="D35" s="231"/>
      <c r="E35" s="231"/>
      <c r="F35" s="231"/>
      <c r="G35" s="74">
        <v>540000</v>
      </c>
    </row>
    <row r="36" spans="3:6" ht="12">
      <c r="C36" s="89"/>
      <c r="D36" s="89"/>
      <c r="E36" s="89"/>
      <c r="F36" s="89"/>
    </row>
    <row r="37" spans="3:7" ht="65.25" customHeight="1">
      <c r="C37" s="231" t="s">
        <v>115</v>
      </c>
      <c r="D37" s="231"/>
      <c r="E37" s="231"/>
      <c r="F37" s="231"/>
      <c r="G37" s="74">
        <v>1100000</v>
      </c>
    </row>
    <row r="38" spans="3:6" ht="14.25" customHeight="1">
      <c r="C38" s="87"/>
      <c r="D38" s="87"/>
      <c r="E38" s="87"/>
      <c r="F38" s="87"/>
    </row>
    <row r="39" spans="3:7" ht="55.5" customHeight="1">
      <c r="C39" s="231" t="s">
        <v>116</v>
      </c>
      <c r="D39" s="231"/>
      <c r="E39" s="231"/>
      <c r="F39" s="231"/>
      <c r="G39" s="74">
        <v>850000</v>
      </c>
    </row>
    <row r="40" spans="3:6" ht="14.25" customHeight="1">
      <c r="C40" s="87"/>
      <c r="D40" s="87"/>
      <c r="E40" s="87"/>
      <c r="F40" s="87"/>
    </row>
    <row r="41" spans="3:7" ht="58.5" customHeight="1">
      <c r="C41" s="231" t="s">
        <v>117</v>
      </c>
      <c r="D41" s="231"/>
      <c r="E41" s="231"/>
      <c r="F41" s="231"/>
      <c r="G41" s="74">
        <v>330000</v>
      </c>
    </row>
    <row r="42" spans="3:6" ht="14.25" customHeight="1">
      <c r="C42" s="87"/>
      <c r="D42" s="87"/>
      <c r="E42" s="87"/>
      <c r="F42" s="87"/>
    </row>
    <row r="43" spans="3:7" ht="41.25" customHeight="1">
      <c r="C43" s="231" t="s">
        <v>118</v>
      </c>
      <c r="D43" s="231"/>
      <c r="E43" s="231"/>
      <c r="F43" s="231"/>
      <c r="G43" s="74">
        <v>170000</v>
      </c>
    </row>
    <row r="44" spans="3:6" ht="14.25" customHeight="1">
      <c r="C44" s="87"/>
      <c r="D44" s="87"/>
      <c r="E44" s="87"/>
      <c r="F44" s="87"/>
    </row>
    <row r="45" spans="3:7" ht="43.5" customHeight="1">
      <c r="C45" s="231" t="s">
        <v>142</v>
      </c>
      <c r="D45" s="231"/>
      <c r="E45" s="231"/>
      <c r="F45" s="231"/>
      <c r="G45" s="74">
        <v>472990</v>
      </c>
    </row>
    <row r="46" spans="3:6" ht="12">
      <c r="C46" s="81"/>
      <c r="D46" s="81"/>
      <c r="E46" s="81"/>
      <c r="F46" s="81"/>
    </row>
    <row r="47" spans="1:7" s="75" customFormat="1" ht="16.5" customHeight="1">
      <c r="A47" s="75" t="s">
        <v>119</v>
      </c>
      <c r="G47" s="76">
        <f>SUM(G50)</f>
        <v>1679775.57</v>
      </c>
    </row>
    <row r="48" spans="1:6" ht="12">
      <c r="A48" s="92"/>
      <c r="B48" s="93"/>
      <c r="C48" s="93"/>
      <c r="D48" s="93"/>
      <c r="E48" s="93"/>
      <c r="F48" s="93"/>
    </row>
    <row r="49" spans="1:7" ht="12">
      <c r="A49" s="94"/>
      <c r="B49" s="79"/>
      <c r="C49" s="79"/>
      <c r="D49" s="79"/>
      <c r="E49" s="79"/>
      <c r="F49" s="79"/>
      <c r="G49" s="80"/>
    </row>
    <row r="50" spans="1:7" s="75" customFormat="1" ht="12">
      <c r="A50" s="75" t="s">
        <v>120</v>
      </c>
      <c r="B50" s="232" t="s">
        <v>121</v>
      </c>
      <c r="C50" s="232"/>
      <c r="D50" s="232"/>
      <c r="E50" s="232"/>
      <c r="F50" s="232"/>
      <c r="G50" s="76">
        <v>1679775.57</v>
      </c>
    </row>
  </sheetData>
  <sheetProtection/>
  <mergeCells count="16">
    <mergeCell ref="B15:F15"/>
    <mergeCell ref="C18:F19"/>
    <mergeCell ref="G18:G19"/>
    <mergeCell ref="B21:F21"/>
    <mergeCell ref="B25:F25"/>
    <mergeCell ref="C28:F28"/>
    <mergeCell ref="C30:F30"/>
    <mergeCell ref="C43:F43"/>
    <mergeCell ref="C45:F45"/>
    <mergeCell ref="B50:F50"/>
    <mergeCell ref="C32:F33"/>
    <mergeCell ref="G32:G33"/>
    <mergeCell ref="C35:F35"/>
    <mergeCell ref="C37:F37"/>
    <mergeCell ref="C39:F39"/>
    <mergeCell ref="C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1"/>
  <sheetViews>
    <sheetView tabSelected="1" zoomScalePageLayoutView="0" workbookViewId="0" topLeftCell="A46">
      <selection activeCell="A64" sqref="A64:F64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4" t="s">
        <v>122</v>
      </c>
      <c r="G1" s="4"/>
      <c r="H1" s="4"/>
    </row>
    <row r="2" spans="5:8" ht="12.75">
      <c r="E2" s="2" t="s">
        <v>227</v>
      </c>
      <c r="F2" s="2"/>
      <c r="G2" s="1"/>
      <c r="H2" s="1"/>
    </row>
    <row r="3" spans="5:8" ht="12.75">
      <c r="E3" s="2" t="s">
        <v>0</v>
      </c>
      <c r="F3" s="2"/>
      <c r="G3" s="1"/>
      <c r="H3" s="1"/>
    </row>
    <row r="4" spans="5:8" ht="12.75">
      <c r="E4" s="2" t="s">
        <v>226</v>
      </c>
      <c r="F4" s="2"/>
      <c r="G4" s="1"/>
      <c r="H4" s="1"/>
    </row>
    <row r="5" spans="5:8" ht="12.75">
      <c r="E5" s="1"/>
      <c r="G5" s="1"/>
      <c r="H5" s="1"/>
    </row>
    <row r="7" ht="12.75">
      <c r="A7" t="s">
        <v>144</v>
      </c>
    </row>
    <row r="10" s="101" customFormat="1" ht="18.75">
      <c r="A10" s="101" t="s">
        <v>145</v>
      </c>
    </row>
    <row r="12" spans="1:6" s="102" customFormat="1" ht="21" customHeight="1">
      <c r="A12" s="240" t="s">
        <v>129</v>
      </c>
      <c r="B12" s="240" t="s">
        <v>130</v>
      </c>
      <c r="C12" s="240" t="s">
        <v>146</v>
      </c>
      <c r="D12" s="240" t="s">
        <v>3</v>
      </c>
      <c r="E12" s="242" t="s">
        <v>147</v>
      </c>
      <c r="F12" s="242"/>
    </row>
    <row r="13" spans="1:6" s="102" customFormat="1" ht="42" customHeight="1">
      <c r="A13" s="240"/>
      <c r="B13" s="240"/>
      <c r="C13" s="240"/>
      <c r="D13" s="240"/>
      <c r="E13" s="103" t="s">
        <v>148</v>
      </c>
      <c r="F13" s="103" t="s">
        <v>149</v>
      </c>
    </row>
    <row r="14" spans="1:6" s="102" customFormat="1" ht="21.75" customHeight="1">
      <c r="A14" s="104" t="s">
        <v>150</v>
      </c>
      <c r="B14" s="105"/>
      <c r="C14" s="105"/>
      <c r="D14" s="106" t="s">
        <v>151</v>
      </c>
      <c r="E14" s="107">
        <f>E15</f>
        <v>0</v>
      </c>
      <c r="F14" s="107">
        <f>F15</f>
        <v>555120</v>
      </c>
    </row>
    <row r="15" spans="1:6" s="113" customFormat="1" ht="17.25" customHeight="1">
      <c r="A15" s="108"/>
      <c r="B15" s="109" t="s">
        <v>152</v>
      </c>
      <c r="C15" s="110"/>
      <c r="D15" s="111" t="s">
        <v>131</v>
      </c>
      <c r="E15" s="112">
        <f>E16</f>
        <v>0</v>
      </c>
      <c r="F15" s="112">
        <f>F16</f>
        <v>555120</v>
      </c>
    </row>
    <row r="16" spans="1:6" s="119" customFormat="1" ht="30.75" customHeight="1">
      <c r="A16" s="114"/>
      <c r="B16" s="115"/>
      <c r="C16" s="116" t="s">
        <v>153</v>
      </c>
      <c r="D16" s="117" t="s">
        <v>154</v>
      </c>
      <c r="E16" s="118"/>
      <c r="F16" s="118">
        <v>555120</v>
      </c>
    </row>
    <row r="17" spans="1:6" s="123" customFormat="1" ht="17.25" customHeight="1">
      <c r="A17" s="120">
        <v>921</v>
      </c>
      <c r="B17" s="121"/>
      <c r="C17" s="121"/>
      <c r="D17" s="106" t="s">
        <v>155</v>
      </c>
      <c r="E17" s="122">
        <f>SUM(E18,E20)</f>
        <v>732600</v>
      </c>
      <c r="F17" s="122">
        <f>SUM(F18,F20)</f>
        <v>0</v>
      </c>
    </row>
    <row r="18" spans="1:6" s="98" customFormat="1" ht="15.75" customHeight="1">
      <c r="A18" s="124"/>
      <c r="B18" s="109" t="s">
        <v>156</v>
      </c>
      <c r="C18" s="110"/>
      <c r="D18" s="111" t="s">
        <v>157</v>
      </c>
      <c r="E18" s="125">
        <f>E19</f>
        <v>515000</v>
      </c>
      <c r="F18" s="125">
        <f>F19</f>
        <v>0</v>
      </c>
    </row>
    <row r="19" spans="1:6" s="129" customFormat="1" ht="28.5" customHeight="1">
      <c r="A19" s="126"/>
      <c r="B19" s="127"/>
      <c r="C19" s="116" t="s">
        <v>158</v>
      </c>
      <c r="D19" s="117" t="s">
        <v>159</v>
      </c>
      <c r="E19" s="128">
        <v>515000</v>
      </c>
      <c r="F19" s="128"/>
    </row>
    <row r="20" spans="1:6" s="98" customFormat="1" ht="15.75" customHeight="1">
      <c r="A20" s="130"/>
      <c r="B20" s="109" t="s">
        <v>160</v>
      </c>
      <c r="C20" s="110"/>
      <c r="D20" s="111" t="s">
        <v>161</v>
      </c>
      <c r="E20" s="131">
        <f>E21</f>
        <v>217600</v>
      </c>
      <c r="F20" s="125">
        <f>F21</f>
        <v>0</v>
      </c>
    </row>
    <row r="21" spans="1:6" s="129" customFormat="1" ht="29.25" customHeight="1">
      <c r="A21" s="132"/>
      <c r="B21" s="127"/>
      <c r="C21" s="116" t="s">
        <v>158</v>
      </c>
      <c r="D21" s="117" t="s">
        <v>162</v>
      </c>
      <c r="E21" s="128">
        <v>217600</v>
      </c>
      <c r="F21" s="128"/>
    </row>
    <row r="22" spans="1:6" s="134" customFormat="1" ht="12.75">
      <c r="A22" s="133"/>
      <c r="B22" s="121"/>
      <c r="C22" s="121"/>
      <c r="D22" s="121" t="s">
        <v>132</v>
      </c>
      <c r="E22" s="122">
        <f>SUM(E14,E17)</f>
        <v>732600</v>
      </c>
      <c r="F22" s="122">
        <f>SUM(F14,F17)</f>
        <v>555120</v>
      </c>
    </row>
    <row r="23" spans="1:6" s="123" customFormat="1" ht="12.75">
      <c r="A23" s="135"/>
      <c r="B23" s="135"/>
      <c r="C23" s="135"/>
      <c r="D23" s="135"/>
      <c r="E23" s="136"/>
      <c r="F23" s="136"/>
    </row>
    <row r="24" spans="1:6" ht="86.25" customHeight="1">
      <c r="A24" s="137"/>
      <c r="B24" s="137"/>
      <c r="C24" s="137"/>
      <c r="E24" s="99"/>
      <c r="F24" s="99"/>
    </row>
    <row r="25" spans="1:6" ht="18.75">
      <c r="A25" s="101" t="s">
        <v>163</v>
      </c>
      <c r="B25" s="137"/>
      <c r="C25" s="137"/>
      <c r="E25" s="99"/>
      <c r="F25" s="99"/>
    </row>
    <row r="26" spans="1:6" ht="12.75">
      <c r="A26" s="137"/>
      <c r="B26" s="137"/>
      <c r="C26" s="137"/>
      <c r="E26" s="99"/>
      <c r="F26" s="99"/>
    </row>
    <row r="27" spans="1:6" ht="21" customHeight="1">
      <c r="A27" s="240" t="s">
        <v>129</v>
      </c>
      <c r="B27" s="240" t="s">
        <v>130</v>
      </c>
      <c r="C27" s="240" t="s">
        <v>146</v>
      </c>
      <c r="D27" s="241" t="s">
        <v>3</v>
      </c>
      <c r="E27" s="242" t="s">
        <v>147</v>
      </c>
      <c r="F27" s="242"/>
    </row>
    <row r="28" spans="1:6" ht="33.75">
      <c r="A28" s="240"/>
      <c r="B28" s="240"/>
      <c r="C28" s="240"/>
      <c r="D28" s="241"/>
      <c r="E28" s="103" t="s">
        <v>148</v>
      </c>
      <c r="F28" s="103" t="s">
        <v>149</v>
      </c>
    </row>
    <row r="29" spans="1:6" s="123" customFormat="1" ht="24" customHeight="1">
      <c r="A29" s="104" t="s">
        <v>133</v>
      </c>
      <c r="B29" s="105"/>
      <c r="C29" s="105"/>
      <c r="D29" s="106" t="s">
        <v>164</v>
      </c>
      <c r="E29" s="122">
        <f>E30</f>
        <v>0</v>
      </c>
      <c r="F29" s="122">
        <f>F30</f>
        <v>20000</v>
      </c>
    </row>
    <row r="30" spans="1:6" s="98" customFormat="1" ht="21.75" customHeight="1">
      <c r="A30" s="138"/>
      <c r="B30" s="109" t="s">
        <v>165</v>
      </c>
      <c r="C30" s="110"/>
      <c r="D30" s="111" t="s">
        <v>166</v>
      </c>
      <c r="E30" s="125">
        <f>E31</f>
        <v>0</v>
      </c>
      <c r="F30" s="125">
        <f>F31</f>
        <v>20000</v>
      </c>
    </row>
    <row r="31" spans="1:6" s="129" customFormat="1" ht="35.25" customHeight="1">
      <c r="A31" s="139"/>
      <c r="B31" s="140"/>
      <c r="C31" s="116" t="s">
        <v>167</v>
      </c>
      <c r="D31" s="117" t="s">
        <v>168</v>
      </c>
      <c r="E31" s="128"/>
      <c r="F31" s="128">
        <v>20000</v>
      </c>
    </row>
    <row r="32" spans="1:6" ht="18.75" customHeight="1">
      <c r="A32" s="104" t="s">
        <v>169</v>
      </c>
      <c r="B32" s="105"/>
      <c r="C32" s="105"/>
      <c r="D32" s="106" t="s">
        <v>170</v>
      </c>
      <c r="E32" s="141">
        <f>E33</f>
        <v>1149800</v>
      </c>
      <c r="F32" s="141">
        <f>F33</f>
        <v>0</v>
      </c>
    </row>
    <row r="33" spans="1:6" ht="20.25" customHeight="1">
      <c r="A33" s="108"/>
      <c r="B33" s="109" t="s">
        <v>171</v>
      </c>
      <c r="C33" s="110"/>
      <c r="D33" s="111" t="s">
        <v>172</v>
      </c>
      <c r="E33" s="131">
        <f>E34</f>
        <v>1149800</v>
      </c>
      <c r="F33" s="131">
        <f>F34</f>
        <v>0</v>
      </c>
    </row>
    <row r="34" spans="1:6" s="129" customFormat="1" ht="37.5" customHeight="1">
      <c r="A34" s="142"/>
      <c r="B34" s="140"/>
      <c r="C34" s="116" t="s">
        <v>173</v>
      </c>
      <c r="D34" s="117" t="s">
        <v>174</v>
      </c>
      <c r="E34" s="128">
        <v>1149800</v>
      </c>
      <c r="F34" s="128"/>
    </row>
    <row r="35" spans="1:6" s="123" customFormat="1" ht="18" customHeight="1">
      <c r="A35" s="121">
        <v>754</v>
      </c>
      <c r="B35" s="121"/>
      <c r="C35" s="121"/>
      <c r="D35" s="143" t="s">
        <v>175</v>
      </c>
      <c r="E35" s="122">
        <f>E36</f>
        <v>0</v>
      </c>
      <c r="F35" s="122">
        <f>F36</f>
        <v>62380</v>
      </c>
    </row>
    <row r="36" spans="1:6" s="145" customFormat="1" ht="15.75" customHeight="1">
      <c r="A36" s="144"/>
      <c r="B36" s="109" t="s">
        <v>176</v>
      </c>
      <c r="C36" s="110"/>
      <c r="D36" s="111" t="s">
        <v>177</v>
      </c>
      <c r="E36" s="131">
        <f>E37</f>
        <v>0</v>
      </c>
      <c r="F36" s="131">
        <f>F37+F38</f>
        <v>62380</v>
      </c>
    </row>
    <row r="37" spans="1:6" s="129" customFormat="1" ht="39.75" customHeight="1">
      <c r="A37" s="126"/>
      <c r="B37" s="127"/>
      <c r="C37" s="116" t="s">
        <v>178</v>
      </c>
      <c r="D37" s="117" t="s">
        <v>179</v>
      </c>
      <c r="E37" s="128"/>
      <c r="F37" s="128">
        <v>22380</v>
      </c>
    </row>
    <row r="38" spans="1:6" s="152" customFormat="1" ht="55.5" customHeight="1">
      <c r="A38" s="146"/>
      <c r="B38" s="147"/>
      <c r="C38" s="148">
        <v>6230</v>
      </c>
      <c r="D38" s="149" t="s">
        <v>180</v>
      </c>
      <c r="E38" s="150"/>
      <c r="F38" s="151">
        <v>40000</v>
      </c>
    </row>
    <row r="39" spans="1:6" s="152" customFormat="1" ht="16.5" customHeight="1">
      <c r="A39" s="153">
        <v>801</v>
      </c>
      <c r="B39" s="154"/>
      <c r="C39" s="155"/>
      <c r="D39" s="156" t="s">
        <v>151</v>
      </c>
      <c r="E39" s="107">
        <f>E40</f>
        <v>0</v>
      </c>
      <c r="F39" s="107">
        <f>F40</f>
        <v>2700</v>
      </c>
    </row>
    <row r="40" spans="1:6" s="145" customFormat="1" ht="16.5" customHeight="1">
      <c r="A40" s="144"/>
      <c r="B40" s="109" t="s">
        <v>181</v>
      </c>
      <c r="C40" s="110"/>
      <c r="D40" s="111" t="s">
        <v>7</v>
      </c>
      <c r="E40" s="131">
        <f>E41</f>
        <v>0</v>
      </c>
      <c r="F40" s="131">
        <f>F41</f>
        <v>2700</v>
      </c>
    </row>
    <row r="41" spans="1:6" s="129" customFormat="1" ht="35.25" customHeight="1">
      <c r="A41" s="157"/>
      <c r="B41" s="140"/>
      <c r="C41" s="116" t="s">
        <v>178</v>
      </c>
      <c r="D41" s="117" t="s">
        <v>179</v>
      </c>
      <c r="E41" s="158"/>
      <c r="F41" s="128">
        <v>2700</v>
      </c>
    </row>
    <row r="42" spans="1:6" s="123" customFormat="1" ht="12.75">
      <c r="A42" s="121">
        <v>851</v>
      </c>
      <c r="B42" s="159"/>
      <c r="C42" s="105"/>
      <c r="D42" s="160" t="s">
        <v>182</v>
      </c>
      <c r="E42" s="122">
        <f>SUM(E43,E45)</f>
        <v>0</v>
      </c>
      <c r="F42" s="122">
        <f>SUM(F43,F45)</f>
        <v>43000</v>
      </c>
    </row>
    <row r="43" spans="1:6" s="145" customFormat="1" ht="12.75">
      <c r="A43" s="161"/>
      <c r="B43" s="109" t="s">
        <v>183</v>
      </c>
      <c r="C43" s="110"/>
      <c r="D43" s="162" t="s">
        <v>184</v>
      </c>
      <c r="E43" s="131">
        <f>E44</f>
        <v>0</v>
      </c>
      <c r="F43" s="131">
        <f>F44</f>
        <v>33000</v>
      </c>
    </row>
    <row r="44" spans="1:6" s="152" customFormat="1" ht="36">
      <c r="A44" s="126"/>
      <c r="B44" s="127"/>
      <c r="C44" s="116" t="s">
        <v>178</v>
      </c>
      <c r="D44" s="117" t="s">
        <v>179</v>
      </c>
      <c r="E44" s="128"/>
      <c r="F44" s="128">
        <v>33000</v>
      </c>
    </row>
    <row r="45" spans="1:6" s="145" customFormat="1" ht="12.75">
      <c r="A45" s="161"/>
      <c r="B45" s="109" t="s">
        <v>185</v>
      </c>
      <c r="C45" s="110"/>
      <c r="D45" s="163" t="s">
        <v>7</v>
      </c>
      <c r="E45" s="131">
        <f>E46</f>
        <v>0</v>
      </c>
      <c r="F45" s="131">
        <f>F46</f>
        <v>10000</v>
      </c>
    </row>
    <row r="46" spans="1:6" s="129" customFormat="1" ht="36">
      <c r="A46" s="157"/>
      <c r="B46" s="140"/>
      <c r="C46" s="116" t="s">
        <v>178</v>
      </c>
      <c r="D46" s="117" t="s">
        <v>179</v>
      </c>
      <c r="E46" s="158"/>
      <c r="F46" s="128">
        <v>10000</v>
      </c>
    </row>
    <row r="47" spans="1:6" s="129" customFormat="1" ht="12.75">
      <c r="A47" s="164">
        <v>853</v>
      </c>
      <c r="B47" s="165"/>
      <c r="C47" s="166"/>
      <c r="D47" s="167" t="s">
        <v>186</v>
      </c>
      <c r="E47" s="141">
        <f>E48</f>
        <v>1820</v>
      </c>
      <c r="F47" s="141">
        <f>F48</f>
        <v>0</v>
      </c>
    </row>
    <row r="48" spans="1:6" s="129" customFormat="1" ht="24">
      <c r="A48" s="168"/>
      <c r="B48" s="110" t="s">
        <v>187</v>
      </c>
      <c r="C48" s="109"/>
      <c r="D48" s="111" t="s">
        <v>188</v>
      </c>
      <c r="E48" s="131">
        <f>E49</f>
        <v>1820</v>
      </c>
      <c r="F48" s="131">
        <f>F49</f>
        <v>0</v>
      </c>
    </row>
    <row r="49" spans="1:6" s="129" customFormat="1" ht="36">
      <c r="A49" s="169"/>
      <c r="B49" s="170"/>
      <c r="C49" s="127" t="s">
        <v>189</v>
      </c>
      <c r="D49" s="117" t="s">
        <v>190</v>
      </c>
      <c r="E49" s="128">
        <v>1820</v>
      </c>
      <c r="F49" s="128"/>
    </row>
    <row r="50" spans="1:6" s="134" customFormat="1" ht="12.75">
      <c r="A50" s="121">
        <v>900</v>
      </c>
      <c r="B50" s="121"/>
      <c r="C50" s="121"/>
      <c r="D50" s="143" t="s">
        <v>191</v>
      </c>
      <c r="E50" s="122">
        <f>SUM(E51,E53,E55)</f>
        <v>46193</v>
      </c>
      <c r="F50" s="122">
        <f>SUM(F51,F53,F55)</f>
        <v>20000</v>
      </c>
    </row>
    <row r="51" spans="1:6" s="123" customFormat="1" ht="12.75">
      <c r="A51" s="171"/>
      <c r="B51" s="172">
        <v>90001</v>
      </c>
      <c r="C51" s="173"/>
      <c r="D51" s="174" t="s">
        <v>134</v>
      </c>
      <c r="E51" s="158">
        <f>E52</f>
        <v>0</v>
      </c>
      <c r="F51" s="158">
        <f>F52</f>
        <v>10000</v>
      </c>
    </row>
    <row r="52" spans="1:6" s="152" customFormat="1" ht="48">
      <c r="A52" s="126"/>
      <c r="B52" s="175"/>
      <c r="C52" s="176">
        <v>6230</v>
      </c>
      <c r="D52" s="177" t="s">
        <v>192</v>
      </c>
      <c r="E52" s="128"/>
      <c r="F52" s="128">
        <v>10000</v>
      </c>
    </row>
    <row r="53" spans="1:6" s="123" customFormat="1" ht="12.75">
      <c r="A53" s="180"/>
      <c r="B53" s="172">
        <v>90005</v>
      </c>
      <c r="C53" s="173"/>
      <c r="D53" s="174" t="s">
        <v>228</v>
      </c>
      <c r="E53" s="158">
        <f>E54</f>
        <v>0</v>
      </c>
      <c r="F53" s="158">
        <f>F54</f>
        <v>10000</v>
      </c>
    </row>
    <row r="54" spans="1:6" s="152" customFormat="1" ht="48">
      <c r="A54" s="126"/>
      <c r="B54" s="175"/>
      <c r="C54" s="176">
        <v>6230</v>
      </c>
      <c r="D54" s="177" t="s">
        <v>192</v>
      </c>
      <c r="E54" s="128"/>
      <c r="F54" s="128">
        <v>10000</v>
      </c>
    </row>
    <row r="55" spans="1:6" s="98" customFormat="1" ht="12.75">
      <c r="A55" s="130"/>
      <c r="B55" s="109" t="s">
        <v>193</v>
      </c>
      <c r="C55" s="110"/>
      <c r="D55" s="111" t="s">
        <v>194</v>
      </c>
      <c r="E55" s="131">
        <f>E56</f>
        <v>46193</v>
      </c>
      <c r="F55" s="131">
        <f>F56</f>
        <v>0</v>
      </c>
    </row>
    <row r="56" spans="1:6" s="129" customFormat="1" ht="24">
      <c r="A56" s="132"/>
      <c r="B56" s="127"/>
      <c r="C56" s="116" t="s">
        <v>195</v>
      </c>
      <c r="D56" s="117" t="s">
        <v>196</v>
      </c>
      <c r="E56" s="128">
        <v>46193</v>
      </c>
      <c r="F56" s="128"/>
    </row>
    <row r="57" spans="1:6" s="134" customFormat="1" ht="12.75">
      <c r="A57" s="120">
        <v>921</v>
      </c>
      <c r="B57" s="105"/>
      <c r="C57" s="105"/>
      <c r="D57" s="106" t="s">
        <v>155</v>
      </c>
      <c r="E57" s="122">
        <f>E61</f>
        <v>0</v>
      </c>
      <c r="F57" s="122">
        <f>SUM(F58,F61)</f>
        <v>47500</v>
      </c>
    </row>
    <row r="58" spans="1:6" s="123" customFormat="1" ht="12.75">
      <c r="A58" s="171"/>
      <c r="B58" s="140" t="s">
        <v>197</v>
      </c>
      <c r="C58" s="170"/>
      <c r="D58" s="178" t="s">
        <v>198</v>
      </c>
      <c r="E58" s="158"/>
      <c r="F58" s="158">
        <f>SUM(F59:F60)</f>
        <v>25000</v>
      </c>
    </row>
    <row r="59" spans="1:6" s="152" customFormat="1" ht="48">
      <c r="A59" s="126"/>
      <c r="B59" s="179"/>
      <c r="C59" s="116" t="s">
        <v>199</v>
      </c>
      <c r="D59" s="117" t="s">
        <v>200</v>
      </c>
      <c r="E59" s="128"/>
      <c r="F59" s="128">
        <v>15000</v>
      </c>
    </row>
    <row r="60" spans="1:6" s="123" customFormat="1" ht="36">
      <c r="A60" s="180"/>
      <c r="B60" s="181"/>
      <c r="C60" s="116" t="s">
        <v>178</v>
      </c>
      <c r="D60" s="117" t="s">
        <v>179</v>
      </c>
      <c r="E60" s="158"/>
      <c r="F60" s="128">
        <v>10000</v>
      </c>
    </row>
    <row r="61" spans="1:6" s="98" customFormat="1" ht="12.75">
      <c r="A61" s="130"/>
      <c r="B61" s="109" t="s">
        <v>201</v>
      </c>
      <c r="C61" s="110"/>
      <c r="D61" s="111" t="s">
        <v>7</v>
      </c>
      <c r="E61" s="125">
        <f>E62</f>
        <v>0</v>
      </c>
      <c r="F61" s="131">
        <f>F62</f>
        <v>22500</v>
      </c>
    </row>
    <row r="62" spans="1:6" s="145" customFormat="1" ht="36">
      <c r="A62" s="132"/>
      <c r="B62" s="140"/>
      <c r="C62" s="116" t="s">
        <v>178</v>
      </c>
      <c r="D62" s="117" t="s">
        <v>179</v>
      </c>
      <c r="E62" s="128"/>
      <c r="F62" s="128">
        <v>22500</v>
      </c>
    </row>
    <row r="63" spans="1:6" ht="12.75">
      <c r="A63" s="121">
        <v>926</v>
      </c>
      <c r="B63" s="121"/>
      <c r="C63" s="121"/>
      <c r="D63" s="106" t="s">
        <v>202</v>
      </c>
      <c r="E63" s="122">
        <f>SUM(E64)</f>
        <v>0</v>
      </c>
      <c r="F63" s="122">
        <f>SUM(F64)</f>
        <v>226400</v>
      </c>
    </row>
    <row r="64" spans="1:6" s="134" customFormat="1" ht="12.75">
      <c r="A64" s="198"/>
      <c r="B64" s="109" t="s">
        <v>203</v>
      </c>
      <c r="C64" s="110"/>
      <c r="D64" s="111" t="s">
        <v>204</v>
      </c>
      <c r="E64" s="125">
        <f>E65</f>
        <v>0</v>
      </c>
      <c r="F64" s="125">
        <f>F65</f>
        <v>226400</v>
      </c>
    </row>
    <row r="65" spans="1:6" s="129" customFormat="1" ht="36">
      <c r="A65" s="132"/>
      <c r="B65" s="115"/>
      <c r="C65" s="142" t="s">
        <v>178</v>
      </c>
      <c r="D65" s="196" t="s">
        <v>179</v>
      </c>
      <c r="E65" s="197"/>
      <c r="F65" s="197">
        <v>226400</v>
      </c>
    </row>
    <row r="66" spans="1:6" ht="12.75">
      <c r="A66" s="133"/>
      <c r="B66" s="121"/>
      <c r="C66" s="121"/>
      <c r="D66" s="121" t="s">
        <v>132</v>
      </c>
      <c r="E66" s="122">
        <f>SUM(E29,E32,E35,E39,E42,E47,E50,E57,E63)</f>
        <v>1197813</v>
      </c>
      <c r="F66" s="122">
        <f>SUM(F29,F32,F35,F39,F42,F47,F50,F57,F63)</f>
        <v>421980</v>
      </c>
    </row>
    <row r="68" ht="30" customHeight="1"/>
    <row r="69" spans="1:6" ht="18.75">
      <c r="A69" s="101" t="s">
        <v>205</v>
      </c>
      <c r="B69" s="101"/>
      <c r="C69" s="101"/>
      <c r="D69" s="101"/>
      <c r="E69" s="101"/>
      <c r="F69" s="101"/>
    </row>
    <row r="71" spans="1:6" ht="12.75">
      <c r="A71" s="240" t="s">
        <v>129</v>
      </c>
      <c r="B71" s="240" t="s">
        <v>130</v>
      </c>
      <c r="C71" s="240" t="s">
        <v>146</v>
      </c>
      <c r="D71" s="240" t="s">
        <v>3</v>
      </c>
      <c r="E71" s="242" t="s">
        <v>147</v>
      </c>
      <c r="F71" s="242"/>
    </row>
    <row r="72" spans="1:6" ht="33.75">
      <c r="A72" s="240"/>
      <c r="B72" s="240"/>
      <c r="C72" s="240"/>
      <c r="D72" s="240"/>
      <c r="E72" s="103" t="s">
        <v>148</v>
      </c>
      <c r="F72" s="103" t="s">
        <v>149</v>
      </c>
    </row>
    <row r="73" spans="1:6" ht="12.75">
      <c r="A73" s="104" t="s">
        <v>169</v>
      </c>
      <c r="B73" s="105"/>
      <c r="C73" s="105"/>
      <c r="D73" s="106" t="s">
        <v>170</v>
      </c>
      <c r="E73" s="107">
        <f>SUM(E74,E78,E76)</f>
        <v>183755</v>
      </c>
      <c r="F73" s="107">
        <f>SUM(F78,F76)</f>
        <v>0</v>
      </c>
    </row>
    <row r="74" spans="1:6" s="129" customFormat="1" ht="12.75">
      <c r="A74" s="182"/>
      <c r="B74" s="140" t="s">
        <v>206</v>
      </c>
      <c r="C74" s="170"/>
      <c r="D74" s="178" t="s">
        <v>207</v>
      </c>
      <c r="E74" s="183">
        <f>E75</f>
        <v>10132</v>
      </c>
      <c r="F74" s="183"/>
    </row>
    <row r="75" spans="1:6" s="129" customFormat="1" ht="24">
      <c r="A75" s="184"/>
      <c r="B75" s="140"/>
      <c r="C75" s="116" t="s">
        <v>208</v>
      </c>
      <c r="D75" s="117" t="s">
        <v>209</v>
      </c>
      <c r="E75" s="118">
        <v>10132</v>
      </c>
      <c r="F75" s="183"/>
    </row>
    <row r="76" spans="1:6" ht="12.75">
      <c r="A76" s="185"/>
      <c r="B76" s="109" t="s">
        <v>171</v>
      </c>
      <c r="C76" s="110"/>
      <c r="D76" s="111" t="s">
        <v>172</v>
      </c>
      <c r="E76" s="112">
        <f>E77</f>
        <v>8125</v>
      </c>
      <c r="F76" s="112">
        <f>F77</f>
        <v>0</v>
      </c>
    </row>
    <row r="77" spans="1:6" ht="24">
      <c r="A77" s="186"/>
      <c r="B77" s="115"/>
      <c r="C77" s="116" t="s">
        <v>208</v>
      </c>
      <c r="D77" s="117" t="s">
        <v>209</v>
      </c>
      <c r="E77" s="187">
        <v>8125</v>
      </c>
      <c r="F77" s="118"/>
    </row>
    <row r="78" spans="1:6" s="134" customFormat="1" ht="12.75">
      <c r="A78" s="186"/>
      <c r="B78" s="188" t="s">
        <v>210</v>
      </c>
      <c r="C78" s="170"/>
      <c r="D78" s="178" t="s">
        <v>135</v>
      </c>
      <c r="E78" s="189">
        <f>E79</f>
        <v>165498</v>
      </c>
      <c r="F78" s="189">
        <f>F79</f>
        <v>0</v>
      </c>
    </row>
    <row r="79" spans="1:6" s="129" customFormat="1" ht="24">
      <c r="A79" s="114"/>
      <c r="B79" s="115"/>
      <c r="C79" s="116" t="s">
        <v>208</v>
      </c>
      <c r="D79" s="117" t="s">
        <v>209</v>
      </c>
      <c r="E79" s="118">
        <v>165498</v>
      </c>
      <c r="F79" s="118"/>
    </row>
    <row r="80" spans="1:6" s="129" customFormat="1" ht="12.75">
      <c r="A80" s="190">
        <v>710</v>
      </c>
      <c r="B80" s="191"/>
      <c r="C80" s="166"/>
      <c r="D80" s="167" t="s">
        <v>211</v>
      </c>
      <c r="E80" s="192">
        <f>E81</f>
        <v>12000</v>
      </c>
      <c r="F80" s="192">
        <f>F81</f>
        <v>0</v>
      </c>
    </row>
    <row r="81" spans="1:6" s="123" customFormat="1" ht="12.75">
      <c r="A81" s="193"/>
      <c r="B81" s="188" t="s">
        <v>212</v>
      </c>
      <c r="C81" s="170"/>
      <c r="D81" s="178" t="s">
        <v>213</v>
      </c>
      <c r="E81" s="183">
        <f>E82</f>
        <v>12000</v>
      </c>
      <c r="F81" s="183">
        <f>F82</f>
        <v>0</v>
      </c>
    </row>
    <row r="82" spans="1:6" s="129" customFormat="1" ht="24">
      <c r="A82" s="114"/>
      <c r="B82" s="115"/>
      <c r="C82" s="116" t="s">
        <v>208</v>
      </c>
      <c r="D82" s="117" t="s">
        <v>209</v>
      </c>
      <c r="E82" s="118">
        <v>12000</v>
      </c>
      <c r="F82" s="118"/>
    </row>
    <row r="83" spans="1:6" s="129" customFormat="1" ht="12.75">
      <c r="A83" s="194">
        <v>852</v>
      </c>
      <c r="B83" s="191"/>
      <c r="C83" s="166"/>
      <c r="D83" s="167" t="s">
        <v>136</v>
      </c>
      <c r="E83" s="192">
        <f>E84</f>
        <v>140000</v>
      </c>
      <c r="F83" s="192">
        <f>F84</f>
        <v>0</v>
      </c>
    </row>
    <row r="84" spans="1:6" s="129" customFormat="1" ht="12.75">
      <c r="A84" s="193"/>
      <c r="B84" s="188" t="s">
        <v>214</v>
      </c>
      <c r="C84" s="170"/>
      <c r="D84" s="178" t="s">
        <v>215</v>
      </c>
      <c r="E84" s="183">
        <f>E85</f>
        <v>140000</v>
      </c>
      <c r="F84" s="183">
        <f>F85</f>
        <v>0</v>
      </c>
    </row>
    <row r="85" spans="1:6" s="129" customFormat="1" ht="24">
      <c r="A85" s="114"/>
      <c r="B85" s="115"/>
      <c r="C85" s="116" t="s">
        <v>208</v>
      </c>
      <c r="D85" s="117" t="s">
        <v>209</v>
      </c>
      <c r="E85" s="118">
        <v>140000</v>
      </c>
      <c r="F85" s="118"/>
    </row>
    <row r="86" spans="1:6" ht="12.75">
      <c r="A86" s="133">
        <v>900</v>
      </c>
      <c r="B86" s="121"/>
      <c r="C86" s="121"/>
      <c r="D86" s="143" t="s">
        <v>216</v>
      </c>
      <c r="E86" s="122">
        <f>SUM(E87,E89)</f>
        <v>124530</v>
      </c>
      <c r="F86" s="122">
        <f>SUM(F87,F89)</f>
        <v>0</v>
      </c>
    </row>
    <row r="87" spans="1:6" ht="12.75">
      <c r="A87" s="124"/>
      <c r="B87" s="172">
        <v>90003</v>
      </c>
      <c r="C87" s="173"/>
      <c r="D87" s="174" t="s">
        <v>217</v>
      </c>
      <c r="E87" s="158">
        <f>E88</f>
        <v>62180</v>
      </c>
      <c r="F87" s="158">
        <f>F88</f>
        <v>0</v>
      </c>
    </row>
    <row r="88" spans="1:6" s="129" customFormat="1" ht="24">
      <c r="A88" s="161"/>
      <c r="B88" s="109"/>
      <c r="C88" s="116" t="s">
        <v>208</v>
      </c>
      <c r="D88" s="117" t="s">
        <v>209</v>
      </c>
      <c r="E88" s="128">
        <v>62180</v>
      </c>
      <c r="F88" s="131"/>
    </row>
    <row r="89" spans="1:6" s="134" customFormat="1" ht="12.75">
      <c r="A89" s="195"/>
      <c r="B89" s="140" t="s">
        <v>218</v>
      </c>
      <c r="C89" s="170"/>
      <c r="D89" s="178" t="s">
        <v>219</v>
      </c>
      <c r="E89" s="158">
        <f>E90</f>
        <v>62350</v>
      </c>
      <c r="F89" s="158">
        <f>F90</f>
        <v>0</v>
      </c>
    </row>
    <row r="90" spans="1:6" s="129" customFormat="1" ht="24">
      <c r="A90" s="161"/>
      <c r="B90" s="109"/>
      <c r="C90" s="116" t="s">
        <v>208</v>
      </c>
      <c r="D90" s="117" t="s">
        <v>209</v>
      </c>
      <c r="E90" s="128">
        <v>62350</v>
      </c>
      <c r="F90" s="131"/>
    </row>
    <row r="91" spans="1:6" ht="12.75">
      <c r="A91" s="121"/>
      <c r="B91" s="121"/>
      <c r="C91" s="121"/>
      <c r="D91" s="121"/>
      <c r="E91" s="122">
        <f>SUM(E73,E80,E83,E86)</f>
        <v>460285</v>
      </c>
      <c r="F91" s="122">
        <f>SUM(F73,F86)</f>
        <v>0</v>
      </c>
    </row>
  </sheetData>
  <sheetProtection/>
  <mergeCells count="15">
    <mergeCell ref="A12:A13"/>
    <mergeCell ref="B12:B13"/>
    <mergeCell ref="C12:C13"/>
    <mergeCell ref="D12:D13"/>
    <mergeCell ref="E12:F12"/>
    <mergeCell ref="A27:A28"/>
    <mergeCell ref="B27:B28"/>
    <mergeCell ref="C27:C28"/>
    <mergeCell ref="D27:D28"/>
    <mergeCell ref="E27:F27"/>
    <mergeCell ref="A71:A72"/>
    <mergeCell ref="B71:B72"/>
    <mergeCell ref="C71:C72"/>
    <mergeCell ref="D71:D72"/>
    <mergeCell ref="E71:F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2017-05-22T10:30:03Z</cp:lastPrinted>
  <dcterms:created xsi:type="dcterms:W3CDTF">1997-02-26T13:46:56Z</dcterms:created>
  <dcterms:modified xsi:type="dcterms:W3CDTF">2017-05-22T12:39:59Z</dcterms:modified>
  <cp:category/>
  <cp:version/>
  <cp:contentType/>
  <cp:contentStatus/>
</cp:coreProperties>
</file>